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asikovaAA\Downloads\"/>
    </mc:Choice>
  </mc:AlternateContent>
  <bookViews>
    <workbookView xWindow="0" yWindow="0" windowWidth="13920" windowHeight="5445"/>
  </bookViews>
  <sheets>
    <sheet name="перечень" sheetId="1" r:id="rId1"/>
    <sheet name="Лист1" sheetId="2" r:id="rId2"/>
  </sheets>
  <definedNames>
    <definedName name="Z_183567B1_0CCF_4192_8F29_E2AEC982E52C_.wvu.FilterData" localSheetId="0" hidden="1">перечень!$A$9:$II$94</definedName>
    <definedName name="Z_219A3F00_AE9C_45A9_86CB_382A6DA85848_.wvu.FilterData" localSheetId="0" hidden="1">перечень!$A$9:$II$94</definedName>
    <definedName name="Z_2B0B1C5B_D437_4DD2_B3AE_9B918C2C6A20_.wvu.FilterData" localSheetId="0" hidden="1">перечень!$A$9:$II$94</definedName>
    <definedName name="Z_2B0B1C5B_D437_4DD2_B3AE_9B918C2C6A20_.wvu.PrintArea" localSheetId="0" hidden="1">перечень!#REF!</definedName>
    <definedName name="Z_2B0B1C5B_D437_4DD2_B3AE_9B918C2C6A20_.wvu.PrintTitles" localSheetId="0" hidden="1">перечень!$4:$7</definedName>
    <definedName name="Z_5DB3616D_47A4_4259_BBD1_788C4FD316D0_.wvu.Cols" localSheetId="0" hidden="1">перечень!$C:$K</definedName>
    <definedName name="Z_5DB3616D_47A4_4259_BBD1_788C4FD316D0_.wvu.FilterData" localSheetId="0" hidden="1">перечень!$A$9:$II$94</definedName>
    <definedName name="Z_5DB3616D_47A4_4259_BBD1_788C4FD316D0_.wvu.PrintArea" localSheetId="0" hidden="1">перечень!#REF!</definedName>
    <definedName name="Z_5DB3616D_47A4_4259_BBD1_788C4FD316D0_.wvu.PrintTitles" localSheetId="0" hidden="1">перечень!$4:$7</definedName>
    <definedName name="Z_684EEEEC_0354_4AD8_BAA0_97C3B4D4B9C6_.wvu.FilterData" localSheetId="0" hidden="1">перечень!$A$9:$II$94</definedName>
    <definedName name="Z_6F6DD384_396E_4FCC_BB49_F98407147442_.wvu.FilterData" localSheetId="0" hidden="1">перечень!$A$9:$II$94</definedName>
    <definedName name="Z_6F6DD384_396E_4FCC_BB49_F98407147442_.wvu.PrintArea" localSheetId="0" hidden="1">перечень!#REF!</definedName>
    <definedName name="Z_6F6DD384_396E_4FCC_BB49_F98407147442_.wvu.PrintTitles" localSheetId="0" hidden="1">перечень!$4:$7</definedName>
    <definedName name="Z_9B5CA94A_C795_4241_90B3_D71953B68B79_.wvu.FilterData" localSheetId="0" hidden="1">перечень!$A$9:$II$94</definedName>
    <definedName name="Z_9B5CA94A_C795_4241_90B3_D71953B68B79_.wvu.PrintArea" localSheetId="0" hidden="1">перечень!#REF!</definedName>
    <definedName name="Z_9B5CA94A_C795_4241_90B3_D71953B68B79_.wvu.PrintTitles" localSheetId="0" hidden="1">перечень!$4:$7</definedName>
    <definedName name="Z_BDD177E4_BE04_469F_83EE_A5D59E81078C_.wvu.FilterData" localSheetId="0" hidden="1">перечень!$A$9:$II$94</definedName>
    <definedName name="Z_E2977245_F25D_4F07_ABD2_2113571E4F66_.wvu.FilterData" localSheetId="0" hidden="1">перечень!$A$9:$II$94</definedName>
    <definedName name="Z_F19E3818_1274_445F_927F_8126341EEE99_.wvu.FilterData" localSheetId="0" hidden="1">перечень!$A$9:$II$94</definedName>
    <definedName name="_xlnm.Print_Titles" localSheetId="0">перечень!$4:$7</definedName>
    <definedName name="_xlnm.Print_Area" localSheetId="0">перечень!#REF!</definedName>
  </definedNames>
  <calcPr calcId="162913"/>
  <customWorkbookViews>
    <customWorkbookView name="Шелепова Анастасия Михайловна - Личное представление" guid="{9B5CA94A-C795-4241-90B3-D71953B68B79}" mergeInterval="0" personalView="1" xWindow="9" yWindow="31" windowWidth="1058" windowHeight="788" activeSheetId="1"/>
    <customWorkbookView name="Савосина Ирина Викторовна - Личное представление" guid="{2B0B1C5B-D437-4DD2-B3AE-9B918C2C6A20}" mergeInterval="0" personalView="1" maximized="1" xWindow="-8" yWindow="-8" windowWidth="1616" windowHeight="876" activeSheetId="1"/>
    <customWorkbookView name="Аплакова Виктория Николаевна - Личное представление" guid="{6F6DD384-396E-4FCC-BB49-F98407147442}" mergeInterval="0" personalView="1" maximized="1" windowWidth="1596" windowHeight="675" activeSheetId="1"/>
    <customWorkbookView name="Корчагина София Александровна - Личное представление" guid="{5DB3616D-47A4-4259-BBD1-788C4FD316D0}" mergeInterval="0" personalView="1" xWindow="800" windowWidth="800" windowHeight="860" activeSheetId="1"/>
  </customWorkbookViews>
</workbook>
</file>

<file path=xl/calcChain.xml><?xml version="1.0" encoding="utf-8"?>
<calcChain xmlns="http://schemas.openxmlformats.org/spreadsheetml/2006/main">
  <c r="M15" i="1" l="1"/>
  <c r="M34" i="1"/>
  <c r="M40" i="1"/>
  <c r="M62" i="1"/>
  <c r="M83" i="1"/>
  <c r="M88" i="1"/>
  <c r="M94" i="1"/>
  <c r="K94" i="1" l="1"/>
  <c r="J94" i="1"/>
  <c r="I94" i="1"/>
  <c r="N94" i="1"/>
  <c r="L94" i="1"/>
  <c r="Q94" i="1" l="1"/>
  <c r="I15" i="1" l="1"/>
  <c r="L88" i="1" l="1"/>
  <c r="L83" i="1"/>
  <c r="L62" i="1"/>
  <c r="L40" i="1"/>
  <c r="L34" i="1"/>
  <c r="L15" i="1"/>
  <c r="O73" i="1" l="1"/>
  <c r="P73" i="1" s="1"/>
  <c r="Q73" i="1"/>
  <c r="P10" i="1" l="1"/>
  <c r="P12" i="1" l="1"/>
  <c r="I34" i="1" l="1"/>
  <c r="J15" i="1"/>
  <c r="K15" i="1"/>
  <c r="I62" i="1" l="1"/>
  <c r="Q48" i="1"/>
  <c r="O48" i="1" l="1"/>
  <c r="P48" i="1" s="1"/>
  <c r="O85" i="1" l="1"/>
  <c r="O37" i="1" l="1"/>
  <c r="I88" i="1" l="1"/>
  <c r="I83" i="1"/>
  <c r="I40" i="1"/>
  <c r="O66" i="1" l="1"/>
  <c r="P66" i="1" s="1"/>
  <c r="N82" i="1"/>
  <c r="O82" i="1" s="1"/>
  <c r="N81" i="1"/>
  <c r="O81" i="1" s="1"/>
  <c r="N79" i="1"/>
  <c r="O79" i="1" s="1"/>
  <c r="O67" i="1"/>
  <c r="O69" i="1"/>
  <c r="O71" i="1"/>
  <c r="O77" i="1"/>
  <c r="O78" i="1"/>
  <c r="O80" i="1"/>
  <c r="N51" i="1"/>
  <c r="N49" i="1"/>
  <c r="P68" i="1" l="1"/>
  <c r="Q78" i="1" l="1"/>
  <c r="Q77" i="1"/>
  <c r="Q74" i="1"/>
  <c r="Q72" i="1"/>
  <c r="Q71" i="1"/>
  <c r="Q69" i="1"/>
  <c r="Q68" i="1"/>
  <c r="Q66" i="1"/>
  <c r="Q65" i="1"/>
  <c r="Q64" i="1"/>
  <c r="Q51" i="1"/>
  <c r="Q49" i="1"/>
  <c r="Q85" i="1"/>
  <c r="Q82" i="1"/>
  <c r="Q81" i="1"/>
  <c r="Q80" i="1"/>
  <c r="Q79" i="1"/>
  <c r="Q76" i="1"/>
  <c r="Q70" i="1"/>
  <c r="Q67" i="1"/>
  <c r="Q57" i="1"/>
  <c r="Q53" i="1"/>
  <c r="Q52" i="1"/>
  <c r="Q50" i="1"/>
  <c r="Q47" i="1"/>
  <c r="Q46" i="1"/>
  <c r="Q44" i="1"/>
  <c r="Q43" i="1"/>
  <c r="Q61" i="1"/>
  <c r="Q60" i="1"/>
  <c r="Q59" i="1"/>
  <c r="Q58" i="1"/>
  <c r="Q56" i="1"/>
  <c r="Q55" i="1"/>
  <c r="Q38" i="1"/>
  <c r="Q36" i="1"/>
  <c r="Q14" i="1"/>
  <c r="Q13" i="1"/>
  <c r="Q12" i="1"/>
  <c r="Q11" i="1"/>
  <c r="O72" i="1" l="1"/>
  <c r="O74" i="1"/>
  <c r="O75" i="1"/>
  <c r="O76" i="1"/>
  <c r="N58" i="1" l="1"/>
  <c r="N53" i="1"/>
  <c r="O14" i="1" l="1"/>
  <c r="P14" i="1" s="1"/>
  <c r="O52" i="1" l="1"/>
  <c r="Q39" i="1" l="1"/>
  <c r="P39" i="1"/>
  <c r="N40" i="1" l="1"/>
  <c r="J40" i="1"/>
  <c r="K40" i="1"/>
  <c r="Q40" i="1" l="1"/>
  <c r="P76" i="1"/>
  <c r="P74" i="1"/>
  <c r="P72" i="1"/>
  <c r="J88" i="1" l="1"/>
  <c r="K88" i="1"/>
  <c r="Q88" i="1" l="1"/>
  <c r="Q33" i="1" l="1"/>
  <c r="Q32" i="1"/>
  <c r="P33" i="1"/>
  <c r="P32" i="1"/>
  <c r="Q27" i="1"/>
  <c r="Q28" i="1"/>
  <c r="P27" i="1"/>
  <c r="P28" i="1"/>
  <c r="Q29" i="1"/>
  <c r="P29" i="1"/>
  <c r="Q26" i="1"/>
  <c r="P26" i="1"/>
  <c r="J34" i="1" l="1"/>
  <c r="K34" i="1"/>
  <c r="Q10" i="1"/>
  <c r="Q22" i="1"/>
  <c r="Q15" i="1"/>
  <c r="Q93" i="1" l="1"/>
  <c r="O93" i="1"/>
  <c r="P93" i="1" s="1"/>
  <c r="Q92" i="1"/>
  <c r="O92" i="1"/>
  <c r="P92" i="1" s="1"/>
  <c r="Q91" i="1"/>
  <c r="O91" i="1"/>
  <c r="P91" i="1" s="1"/>
  <c r="Q90" i="1"/>
  <c r="O90" i="1"/>
  <c r="P90" i="1" l="1"/>
  <c r="P94" i="1" s="1"/>
  <c r="O94" i="1"/>
  <c r="Q87" i="1" l="1"/>
  <c r="Q86" i="1"/>
  <c r="P86" i="1"/>
  <c r="P85" i="1"/>
  <c r="P87" i="1" l="1"/>
  <c r="O88" i="1"/>
  <c r="P88" i="1" l="1"/>
  <c r="K83" i="1" l="1"/>
  <c r="J83" i="1"/>
  <c r="P77" i="1"/>
  <c r="P70" i="1"/>
  <c r="P65" i="1"/>
  <c r="P64" i="1"/>
  <c r="P80" i="1" l="1"/>
  <c r="P67" i="1"/>
  <c r="P71" i="1"/>
  <c r="P79" i="1"/>
  <c r="P69" i="1"/>
  <c r="P78" i="1"/>
  <c r="P81" i="1"/>
  <c r="P82" i="1"/>
  <c r="O83" i="1" l="1"/>
  <c r="O38" i="1" l="1"/>
  <c r="P38" i="1" s="1"/>
  <c r="Q37" i="1"/>
  <c r="P37" i="1"/>
  <c r="O40" i="1" l="1"/>
  <c r="P36" i="1"/>
  <c r="P40" i="1" s="1"/>
  <c r="K62" i="1" l="1"/>
  <c r="J62" i="1"/>
  <c r="N61" i="1"/>
  <c r="O61" i="1" s="1"/>
  <c r="N59" i="1"/>
  <c r="O59" i="1" s="1"/>
  <c r="P58" i="1"/>
  <c r="P57" i="1"/>
  <c r="N56" i="1"/>
  <c r="P55" i="1"/>
  <c r="P53" i="1"/>
  <c r="P52" i="1"/>
  <c r="P51" i="1"/>
  <c r="N50" i="1"/>
  <c r="P49" i="1"/>
  <c r="N47" i="1"/>
  <c r="N46" i="1"/>
  <c r="Q45" i="1"/>
  <c r="N45" i="1"/>
  <c r="P44" i="1"/>
  <c r="N43" i="1"/>
  <c r="Q42" i="1"/>
  <c r="O42" i="1"/>
  <c r="P42" i="1" s="1"/>
  <c r="O43" i="1" l="1"/>
  <c r="P43" i="1" s="1"/>
  <c r="O56" i="1"/>
  <c r="P56" i="1" s="1"/>
  <c r="P46" i="1"/>
  <c r="P47" i="1"/>
  <c r="P50" i="1"/>
  <c r="P45" i="1"/>
  <c r="P59" i="1"/>
  <c r="P61" i="1"/>
  <c r="Q31" i="1" l="1"/>
  <c r="Q30" i="1"/>
  <c r="P30" i="1"/>
  <c r="Q25" i="1"/>
  <c r="O25" i="1"/>
  <c r="P25" i="1" s="1"/>
  <c r="Q24" i="1"/>
  <c r="P24" i="1"/>
  <c r="Q23" i="1"/>
  <c r="P23" i="1"/>
  <c r="N22" i="1"/>
  <c r="Q21" i="1"/>
  <c r="P21" i="1"/>
  <c r="Q20" i="1"/>
  <c r="Q19" i="1"/>
  <c r="P19" i="1"/>
  <c r="Q18" i="1"/>
  <c r="P18" i="1"/>
  <c r="Q17" i="1"/>
  <c r="P17" i="1"/>
  <c r="P20" i="1" l="1"/>
  <c r="Q34" i="1"/>
  <c r="P31" i="1"/>
  <c r="O34" i="1"/>
  <c r="P22" i="1" l="1"/>
  <c r="P34" i="1" s="1"/>
  <c r="N13" i="1" l="1"/>
  <c r="N11" i="1"/>
  <c r="O11" i="1" l="1"/>
  <c r="P13" i="1"/>
  <c r="O15" i="1" l="1"/>
  <c r="P11" i="1"/>
  <c r="P15" i="1" l="1"/>
  <c r="Q54" i="1" l="1"/>
  <c r="Q62" i="1"/>
  <c r="O54" i="1"/>
  <c r="O62" i="1" s="1"/>
  <c r="N54" i="1"/>
  <c r="P54" i="1" l="1"/>
  <c r="P62" i="1" s="1"/>
  <c r="Q75" i="1" l="1"/>
  <c r="Q83" i="1"/>
  <c r="P75" i="1"/>
  <c r="P83" i="1" s="1"/>
</calcChain>
</file>

<file path=xl/sharedStrings.xml><?xml version="1.0" encoding="utf-8"?>
<sst xmlns="http://schemas.openxmlformats.org/spreadsheetml/2006/main" count="265" uniqueCount="117">
  <si>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</si>
  <si>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</si>
  <si>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</si>
  <si>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</si>
  <si>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</si>
  <si>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</si>
  <si>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</si>
  <si>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</si>
  <si>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</si>
  <si>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</si>
  <si>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</si>
  <si>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</si>
  <si>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</si>
  <si>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</si>
  <si>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</si>
  <si>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</si>
  <si>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</si>
  <si>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</si>
  <si>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</si>
  <si>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</si>
  <si>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</si>
  <si>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</si>
  <si>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</si>
  <si>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</si>
  <si>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иной</t>
  </si>
  <si>
    <t>I. Перечень многоквартирных домов и сведения об источниках финансирования работ по капитальному ремонту общего имущества многоквартирных работ</t>
  </si>
  <si>
    <t>г. Белоярский,мкр. 1, д. 1</t>
  </si>
  <si>
    <t>г. Белоярский,мкр. 3, д. 13</t>
  </si>
  <si>
    <t>г. Белоярский,мкр. 3, д. 14</t>
  </si>
  <si>
    <t>г. Белоярский,мкр. 3, д. 19</t>
  </si>
  <si>
    <t>Итог по Белоярскому р-ну</t>
  </si>
  <si>
    <t>деревянный</t>
  </si>
  <si>
    <t>п. Светлый, ул. Набережная, д. 14</t>
  </si>
  <si>
    <t>п. Светлый, ул. Набережная, д. 16</t>
  </si>
  <si>
    <t>п. Светлый, ул. Набережная, д. 19</t>
  </si>
  <si>
    <t>п. Светлый, ул. Набережная, д. 54</t>
  </si>
  <si>
    <t>п. Светлый, ул. Набережная, д. 55</t>
  </si>
  <si>
    <t>п. Светлый, ул. Набережная, д. 56</t>
  </si>
  <si>
    <t>п. Светлый, ул. Набережная, д. 57</t>
  </si>
  <si>
    <t>п. Светлый, ул. Первопроходцев, д. 44</t>
  </si>
  <si>
    <t>пгт. Березово, ул. Астраханцева, д. 62/а</t>
  </si>
  <si>
    <t>пгт. Игрим, ул. Сухарева, д. 18</t>
  </si>
  <si>
    <t>пгт. Игрим, ул. Устремская, д. 9</t>
  </si>
  <si>
    <t>Итого по Березовскому р-ну</t>
  </si>
  <si>
    <t>Березовский район</t>
  </si>
  <si>
    <t>ул. Дружбы Народов, д. 18А</t>
  </si>
  <si>
    <t>панельный</t>
  </si>
  <si>
    <t>ул. Дружбы Народов, д. 18Б</t>
  </si>
  <si>
    <t>ул. Дружбы Народов, д. 22А</t>
  </si>
  <si>
    <t>ул. Дружбы Народов, д. 26</t>
  </si>
  <si>
    <t>ул. Дружбы Народов, д. 26А</t>
  </si>
  <si>
    <t>ул. Дружбы Народов, д. 26Б</t>
  </si>
  <si>
    <t>ул. Дружбы Народов, д. 37</t>
  </si>
  <si>
    <t>ул. Мира, д. 14А</t>
  </si>
  <si>
    <t>ул. Мира, д. 2</t>
  </si>
  <si>
    <t>ул. Мира, д. 22В</t>
  </si>
  <si>
    <t>ул. Молодежная, д. 11</t>
  </si>
  <si>
    <t>ул. Молодежная, д. 12</t>
  </si>
  <si>
    <t>ул. Олимпийская, д. 27</t>
  </si>
  <si>
    <t>ул. Прибалтийская, д. 3</t>
  </si>
  <si>
    <t>ул. Прибалтийская, д. 9А</t>
  </si>
  <si>
    <t>ул. Привокзальная, д. 29а</t>
  </si>
  <si>
    <t>ул. Привокзальная, д. 33</t>
  </si>
  <si>
    <t>ул. Таллинская, д. 15</t>
  </si>
  <si>
    <t>ул. Таллинская, д. 17</t>
  </si>
  <si>
    <t>д. Ушья, ул. Лесная, д. 43</t>
  </si>
  <si>
    <t>пгт. Куминский, ул. Гагарина, д. 34</t>
  </si>
  <si>
    <t>пгт. Междуреченский, ул. Толстого, д. 21а</t>
  </si>
  <si>
    <t>Итого по Кондинскому р-ну</t>
  </si>
  <si>
    <t>Кондинский район</t>
  </si>
  <si>
    <t>город Лангепас</t>
  </si>
  <si>
    <t>ул. Комсомольская, д. 2б</t>
  </si>
  <si>
    <t>ул. Комсомольская, д. 6б</t>
  </si>
  <si>
    <t>ул. Ленина, д. 21</t>
  </si>
  <si>
    <t>ул. Ленина, д. 26</t>
  </si>
  <si>
    <t>ул. Ленина, д. 29</t>
  </si>
  <si>
    <t>ул. Ленина, д. 30</t>
  </si>
  <si>
    <t>ул. Ленина, д. 30а</t>
  </si>
  <si>
    <t>ул. Мира, д. 11</t>
  </si>
  <si>
    <t>ул. Парковая, д. 11</t>
  </si>
  <si>
    <t>ул. Солнечная, д. 14а</t>
  </si>
  <si>
    <t>ул. Солнечная, д. 18а</t>
  </si>
  <si>
    <t>ул. Солнечная, д. 2</t>
  </si>
  <si>
    <t>ул. Солнечная, д. 4</t>
  </si>
  <si>
    <t>ул. Солнечная, д. 6</t>
  </si>
  <si>
    <t>ул. Солнечная, д. 8</t>
  </si>
  <si>
    <t>Итого по городу Лангепасу</t>
  </si>
  <si>
    <t>пгт. Приобье, мкр. Газовиков, д. 6б</t>
  </si>
  <si>
    <t>пгт. Приобье, мкр. Газовиков, д. 8а</t>
  </si>
  <si>
    <t>пгт. Приобье, ул. Строителей, д. 9</t>
  </si>
  <si>
    <t>Итого по Октябрьскому р-ну</t>
  </si>
  <si>
    <t>Октябрьский район</t>
  </si>
  <si>
    <t>Белоярский район</t>
  </si>
  <si>
    <t>город Когалым</t>
  </si>
  <si>
    <t>Итого по городу Когалыму</t>
  </si>
  <si>
    <t>с. Саранпауль, ул. Е.Артеевой, д. 8</t>
  </si>
  <si>
    <t>ул. Дружбы Народов, д. 33</t>
  </si>
  <si>
    <t>пгт. Приобье, мкр. Речников, д. 13</t>
  </si>
  <si>
    <t>пгт. Приобье, ул. Крымская, д. 45</t>
  </si>
  <si>
    <t>пгт. Приобье, ул. Крымская, д. 4а</t>
  </si>
  <si>
    <t>пгт. Приобье, ул. Строителей, д. 57</t>
  </si>
  <si>
    <t>г. Белоярский,мкр. 3, д. 6</t>
  </si>
  <si>
    <t>пгт. Игрим, ул. Кооперативная, д. 25</t>
  </si>
  <si>
    <t>пгт. Игрим, ул. Пушкина, д. 7</t>
  </si>
  <si>
    <t>пгт. Игрим, ул. Королева, д. 11</t>
  </si>
  <si>
    <t>пгт. Игрим, ул. Королева, д. 17</t>
  </si>
  <si>
    <t>с. Саранпауль, ул. Семена Васильевича Семяшкина, д. 4</t>
  </si>
  <si>
    <t>ул. Парковая, д. 1</t>
  </si>
  <si>
    <t>ул. Парковая, д. 5</t>
  </si>
  <si>
    <t>ул. Первостроителей, д. 2</t>
  </si>
  <si>
    <t>пгт. Мортка, ул. Ленина, д. 7</t>
  </si>
  <si>
    <t xml:space="preserve">ул. Парковая, д. 7 </t>
  </si>
  <si>
    <t xml:space="preserve">"Приложение
к постановлению Правительства
Ханты-Мансийского
автономного округа - Югры
от "__" ________ 2016 года N ____-п
</t>
  </si>
  <si>
    <t>Краткосрочный план
реализации программы капитального ремонта общего имущества в многоквартирных домах,
расположенных на территории Ханты-Мансийского автономного – Югры, на 2017-2019 годы</t>
  </si>
  <si>
    <t>Способ формирования фонда капитального ремонта</t>
  </si>
  <si>
    <t>счет РО</t>
  </si>
  <si>
    <t>за счет иных источников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</si>
</sst>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_р_."/>
    <numFmt numFmtId="167" formatCode="#,##0_р_."/>
    <numFmt numFmtId="168" formatCode="#,##0.0"/>
    <numFmt numFmtId="169" formatCode="###\ ###\ ###\ ##0.00"/>
    <numFmt numFmtId="170" formatCode="0.0"/>
    <numFmt numFmtId="171" formatCode="#,##0.0_р_."/>
    <numFmt numFmtId="172" formatCode="###\ ###\ ###\ ##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1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" fillId="0" borderId="0" applyFont="0" applyFill="0" applyBorder="0" applyAlignment="0" applyProtection="0"/>
    <xf numFmtId="0" fontId="1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/>
    <xf numFmtId="164" fontId="18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</cellStyleXfs>
  <cellXfs count="93">
    <xf numFmtId="0" fontId="0" fillId="0" borderId="0" xfId="0"/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9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72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2" fontId="10" fillId="0" borderId="1" xfId="9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2" fontId="10" fillId="0" borderId="1" xfId="9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9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6" fontId="15" fillId="0" borderId="0" xfId="0" applyNumberFormat="1" applyFont="1" applyFill="1" applyAlignment="1">
      <alignment horizontal="center" vertical="center"/>
    </xf>
    <xf numFmtId="0" fontId="11" fillId="0" borderId="0" xfId="0" applyFont="1" applyFill="1"/>
    <xf numFmtId="4" fontId="20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6" fontId="3" fillId="0" borderId="6" xfId="0" applyNumberFormat="1" applyFont="1" applyFill="1" applyBorder="1" applyAlignment="1">
      <alignment horizontal="center" vertical="center" textRotation="90" wrapText="1"/>
    </xf>
    <xf numFmtId="166" fontId="3" fillId="0" borderId="4" xfId="0" applyNumberFormat="1" applyFont="1" applyFill="1" applyBorder="1" applyAlignment="1">
      <alignment horizontal="center" vertical="center" textRotation="90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6" xfId="9" applyNumberFormat="1" applyFont="1" applyFill="1" applyBorder="1" applyAlignment="1">
      <alignment horizontal="center" vertical="center" textRotation="90" wrapText="1"/>
    </xf>
    <xf numFmtId="0" fontId="3" fillId="0" borderId="8" xfId="9" applyNumberFormat="1" applyFont="1" applyFill="1" applyBorder="1" applyAlignment="1">
      <alignment horizontal="center" vertical="center" textRotation="90" wrapText="1"/>
    </xf>
    <xf numFmtId="0" fontId="3" fillId="0" borderId="4" xfId="9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21">
    <cellStyle name="Обычный" xfId="0" builtinId="0"/>
    <cellStyle name="Обычный 10" xfId="10"/>
    <cellStyle name="Обычный 11" xfId="1"/>
    <cellStyle name="Обычный 12" xfId="17"/>
    <cellStyle name="Обычный 2" xfId="2"/>
    <cellStyle name="Обычный 3" xfId="3"/>
    <cellStyle name="Обычный 3 2" xfId="19"/>
    <cellStyle name="Обычный 4" xfId="11"/>
    <cellStyle name="Обычный 4 2" xfId="1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  <cellStyle name="Финансовый 2" xfId="12"/>
    <cellStyle name="Финансовый 2 2" xfId="14"/>
    <cellStyle name="Финансовый 2 3" xfId="18"/>
    <cellStyle name="Финансовый 3" xfId="15"/>
    <cellStyle name="Финансовый 4" xfId="16"/>
    <cellStyle name="Финансовый 5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94"/>
  <sheetViews>
    <sheetView tabSelected="1" zoomScale="80" zoomScaleNormal="80" workbookViewId="0">
      <selection activeCell="A9" sqref="A9:XFD9"/>
    </sheetView>
  </sheetViews>
  <sheetFormatPr defaultRowHeight="15" x14ac:dyDescent="0.25"/>
  <cols>
    <col min="1" max="1" width="10.7109375" style="2" customWidth="1"/>
    <col min="2" max="2" width="39.28515625" style="8" customWidth="1"/>
    <col min="3" max="3" width="8" style="9" customWidth="1"/>
    <col min="4" max="4" width="5.140625" style="2" customWidth="1"/>
    <col min="5" max="5" width="7.7109375" style="2" customWidth="1"/>
    <col min="6" max="6" width="7.28515625" style="2" customWidth="1"/>
    <col min="7" max="7" width="4.28515625" style="2" customWidth="1"/>
    <col min="8" max="8" width="5.7109375" style="2" customWidth="1"/>
    <col min="9" max="9" width="15.140625" style="2" customWidth="1"/>
    <col min="10" max="10" width="15.5703125" style="2" customWidth="1"/>
    <col min="11" max="11" width="12.28515625" style="2" customWidth="1"/>
    <col min="12" max="12" width="18.5703125" style="10" customWidth="1"/>
    <col min="13" max="13" width="14.42578125" style="10" customWidth="1"/>
    <col min="14" max="14" width="17.140625" style="10" customWidth="1"/>
    <col min="15" max="15" width="17.28515625" style="10" customWidth="1"/>
    <col min="16" max="16" width="19" style="10" customWidth="1"/>
    <col min="17" max="17" width="13.28515625" style="10" customWidth="1"/>
    <col min="18" max="18" width="12.85546875" style="10" customWidth="1"/>
    <col min="19" max="19" width="12" style="2" customWidth="1"/>
    <col min="20" max="20" width="20.85546875" style="4" customWidth="1"/>
    <col min="21" max="16384" width="9.140625" style="4"/>
  </cols>
  <sheetData>
    <row r="1" spans="1:19" ht="80.25" customHeight="1" x14ac:dyDescent="0.25">
      <c r="P1" s="63" t="s">
        <v>112</v>
      </c>
      <c r="Q1" s="63"/>
      <c r="R1" s="63"/>
      <c r="S1" s="63"/>
    </row>
    <row r="2" spans="1:19" ht="18.75" x14ac:dyDescent="0.25">
      <c r="A2" s="87" t="s">
        <v>113</v>
      </c>
      <c r="B2" s="87"/>
      <c r="C2" s="87"/>
      <c r="D2" s="87"/>
      <c r="E2" s="87"/>
      <c r="F2" s="87"/>
      <c r="G2" s="87"/>
      <c r="H2" s="87"/>
      <c r="I2" s="88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8.75" x14ac:dyDescent="0.25">
      <c r="A3" s="67" t="s">
        <v>25</v>
      </c>
      <c r="B3" s="67"/>
      <c r="C3" s="67"/>
      <c r="D3" s="67"/>
      <c r="E3" s="68"/>
      <c r="F3" s="67"/>
      <c r="G3" s="67"/>
      <c r="H3" s="67"/>
      <c r="I3" s="69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ht="15" customHeight="1" x14ac:dyDescent="0.25">
      <c r="A4" s="76" t="s">
        <v>0</v>
      </c>
      <c r="B4" s="76" t="s">
        <v>1</v>
      </c>
      <c r="C4" s="85" t="s">
        <v>2</v>
      </c>
      <c r="D4" s="86"/>
      <c r="E4" s="92" t="s">
        <v>114</v>
      </c>
      <c r="F4" s="79" t="s">
        <v>3</v>
      </c>
      <c r="G4" s="79" t="s">
        <v>4</v>
      </c>
      <c r="H4" s="79" t="s">
        <v>5</v>
      </c>
      <c r="I4" s="64" t="s">
        <v>6</v>
      </c>
      <c r="J4" s="89" t="s">
        <v>7</v>
      </c>
      <c r="K4" s="64" t="s">
        <v>8</v>
      </c>
      <c r="L4" s="72" t="s">
        <v>9</v>
      </c>
      <c r="M4" s="73"/>
      <c r="N4" s="73"/>
      <c r="O4" s="73"/>
      <c r="P4" s="74"/>
      <c r="Q4" s="70" t="s">
        <v>10</v>
      </c>
      <c r="R4" s="70" t="s">
        <v>11</v>
      </c>
      <c r="S4" s="64" t="s">
        <v>12</v>
      </c>
    </row>
    <row r="5" spans="1:19" ht="15" customHeight="1" x14ac:dyDescent="0.25">
      <c r="A5" s="77"/>
      <c r="B5" s="77"/>
      <c r="C5" s="82" t="s">
        <v>13</v>
      </c>
      <c r="D5" s="64" t="s">
        <v>14</v>
      </c>
      <c r="E5" s="92"/>
      <c r="F5" s="80"/>
      <c r="G5" s="80"/>
      <c r="H5" s="80"/>
      <c r="I5" s="65"/>
      <c r="J5" s="90"/>
      <c r="K5" s="65"/>
      <c r="L5" s="70" t="s">
        <v>15</v>
      </c>
      <c r="M5" s="72" t="s">
        <v>16</v>
      </c>
      <c r="N5" s="73"/>
      <c r="O5" s="73"/>
      <c r="P5" s="74"/>
      <c r="Q5" s="75"/>
      <c r="R5" s="75"/>
      <c r="S5" s="65"/>
    </row>
    <row r="6" spans="1:19" ht="46.5" x14ac:dyDescent="0.25">
      <c r="A6" s="77"/>
      <c r="B6" s="77"/>
      <c r="C6" s="83"/>
      <c r="D6" s="65"/>
      <c r="E6" s="92"/>
      <c r="F6" s="80"/>
      <c r="G6" s="80"/>
      <c r="H6" s="80"/>
      <c r="I6" s="66"/>
      <c r="J6" s="91"/>
      <c r="K6" s="66"/>
      <c r="L6" s="71"/>
      <c r="M6" s="49" t="s">
        <v>116</v>
      </c>
      <c r="N6" s="49" t="s">
        <v>17</v>
      </c>
      <c r="O6" s="49" t="s">
        <v>18</v>
      </c>
      <c r="P6" s="49" t="s">
        <v>19</v>
      </c>
      <c r="Q6" s="71"/>
      <c r="R6" s="71"/>
      <c r="S6" s="65"/>
    </row>
    <row r="7" spans="1:19" x14ac:dyDescent="0.25">
      <c r="A7" s="78"/>
      <c r="B7" s="78"/>
      <c r="C7" s="84"/>
      <c r="D7" s="66"/>
      <c r="E7" s="92"/>
      <c r="F7" s="81"/>
      <c r="G7" s="81"/>
      <c r="H7" s="81"/>
      <c r="I7" s="5" t="s">
        <v>20</v>
      </c>
      <c r="J7" s="45" t="s">
        <v>20</v>
      </c>
      <c r="K7" s="5" t="s">
        <v>21</v>
      </c>
      <c r="L7" s="1" t="s">
        <v>22</v>
      </c>
      <c r="M7" s="1" t="s">
        <v>22</v>
      </c>
      <c r="N7" s="1" t="s">
        <v>22</v>
      </c>
      <c r="O7" s="1" t="s">
        <v>22</v>
      </c>
      <c r="P7" s="1" t="s">
        <v>22</v>
      </c>
      <c r="Q7" s="1" t="s">
        <v>23</v>
      </c>
      <c r="R7" s="1" t="s">
        <v>23</v>
      </c>
      <c r="S7" s="66"/>
    </row>
    <row r="8" spans="1:19" x14ac:dyDescent="0.25">
      <c r="A8" s="7">
        <v>1</v>
      </c>
      <c r="B8" s="7">
        <v>2</v>
      </c>
      <c r="C8" s="7">
        <v>3</v>
      </c>
      <c r="D8" s="7">
        <v>4</v>
      </c>
      <c r="E8" s="46">
        <v>5</v>
      </c>
      <c r="F8" s="7">
        <v>6</v>
      </c>
      <c r="G8" s="7">
        <v>7</v>
      </c>
      <c r="H8" s="7">
        <v>8</v>
      </c>
      <c r="I8" s="7">
        <v>9</v>
      </c>
      <c r="J8" s="46">
        <v>10</v>
      </c>
      <c r="K8" s="7">
        <v>11</v>
      </c>
      <c r="L8" s="7">
        <v>12</v>
      </c>
      <c r="M8" s="7">
        <v>13</v>
      </c>
      <c r="N8" s="7">
        <v>14</v>
      </c>
      <c r="O8" s="46">
        <v>15</v>
      </c>
      <c r="P8" s="7">
        <v>16</v>
      </c>
      <c r="Q8" s="7">
        <v>17</v>
      </c>
      <c r="R8" s="7">
        <v>18</v>
      </c>
      <c r="S8" s="7">
        <v>19</v>
      </c>
    </row>
    <row r="9" spans="1:19" s="3" customFormat="1" ht="12.75" hidden="1" customHeight="1" x14ac:dyDescent="0.25">
      <c r="A9" s="48"/>
      <c r="B9" s="58" t="s">
        <v>92</v>
      </c>
      <c r="C9" s="58"/>
      <c r="D9" s="48"/>
      <c r="E9" s="50"/>
      <c r="F9" s="48"/>
      <c r="G9" s="48"/>
      <c r="H9" s="48"/>
      <c r="I9" s="51"/>
      <c r="J9" s="51"/>
      <c r="K9" s="43"/>
      <c r="L9" s="51"/>
      <c r="M9" s="51"/>
      <c r="N9" s="51"/>
      <c r="O9" s="51"/>
      <c r="P9" s="51"/>
      <c r="Q9" s="51"/>
      <c r="R9" s="51"/>
      <c r="S9" s="48"/>
    </row>
    <row r="10" spans="1:19" s="52" customFormat="1" ht="12.75" hidden="1" customHeight="1" x14ac:dyDescent="0.25">
      <c r="A10" s="18">
        <v>1</v>
      </c>
      <c r="B10" s="6" t="s">
        <v>26</v>
      </c>
      <c r="C10" s="24">
        <v>1985</v>
      </c>
      <c r="D10" s="18">
        <v>2010</v>
      </c>
      <c r="E10" s="41" t="s">
        <v>115</v>
      </c>
      <c r="F10" s="25" t="s">
        <v>24</v>
      </c>
      <c r="G10" s="18">
        <v>5</v>
      </c>
      <c r="H10" s="18">
        <v>6</v>
      </c>
      <c r="I10" s="26">
        <v>4874</v>
      </c>
      <c r="J10" s="26">
        <v>4612.97</v>
      </c>
      <c r="K10" s="27">
        <v>245</v>
      </c>
      <c r="L10" s="19">
        <v>7662440.7300000004</v>
      </c>
      <c r="M10" s="19">
        <v>0</v>
      </c>
      <c r="N10" s="19">
        <v>766244.08</v>
      </c>
      <c r="O10" s="19">
        <v>344809.82</v>
      </c>
      <c r="P10" s="19">
        <f>L10-(M10+N10+O10)</f>
        <v>6551386.8300000001</v>
      </c>
      <c r="Q10" s="19">
        <f t="shared" ref="Q10:Q15" si="0">L10/J10</f>
        <v>1661.0645050802411</v>
      </c>
      <c r="R10" s="19">
        <v>26754.720000000001</v>
      </c>
      <c r="S10" s="28">
        <v>43100</v>
      </c>
    </row>
    <row r="11" spans="1:19" s="52" customFormat="1" ht="12.75" hidden="1" customHeight="1" x14ac:dyDescent="0.25">
      <c r="A11" s="18">
        <v>2</v>
      </c>
      <c r="B11" s="6" t="s">
        <v>27</v>
      </c>
      <c r="C11" s="24">
        <v>1983</v>
      </c>
      <c r="D11" s="18">
        <v>0</v>
      </c>
      <c r="E11" s="41" t="s">
        <v>115</v>
      </c>
      <c r="F11" s="25" t="s">
        <v>24</v>
      </c>
      <c r="G11" s="18">
        <v>5</v>
      </c>
      <c r="H11" s="18">
        <v>4</v>
      </c>
      <c r="I11" s="26">
        <v>3515.1</v>
      </c>
      <c r="J11" s="26">
        <v>3198.3</v>
      </c>
      <c r="K11" s="27">
        <v>161</v>
      </c>
      <c r="L11" s="19">
        <v>18256113.170000002</v>
      </c>
      <c r="M11" s="19">
        <v>0</v>
      </c>
      <c r="N11" s="19">
        <f>ROUND(L11*10%,2)</f>
        <v>1825611.32</v>
      </c>
      <c r="O11" s="19">
        <f>ROUND(N11*0.45,2)</f>
        <v>821525.09</v>
      </c>
      <c r="P11" s="19">
        <f>L11-(M11+N11+O11)</f>
        <v>15608976.760000002</v>
      </c>
      <c r="Q11" s="19">
        <f t="shared" si="0"/>
        <v>5708.0677766313356</v>
      </c>
      <c r="R11" s="19">
        <v>26754.720000000001</v>
      </c>
      <c r="S11" s="28">
        <v>43100</v>
      </c>
    </row>
    <row r="12" spans="1:19" s="52" customFormat="1" ht="12.75" hidden="1" customHeight="1" x14ac:dyDescent="0.25">
      <c r="A12" s="18">
        <v>3</v>
      </c>
      <c r="B12" s="6" t="s">
        <v>28</v>
      </c>
      <c r="C12" s="24">
        <v>1984</v>
      </c>
      <c r="D12" s="18">
        <v>0</v>
      </c>
      <c r="E12" s="41" t="s">
        <v>115</v>
      </c>
      <c r="F12" s="25" t="s">
        <v>24</v>
      </c>
      <c r="G12" s="18">
        <v>5</v>
      </c>
      <c r="H12" s="18">
        <v>6</v>
      </c>
      <c r="I12" s="26">
        <v>5030.5</v>
      </c>
      <c r="J12" s="26">
        <v>4564.6000000000004</v>
      </c>
      <c r="K12" s="27">
        <v>248</v>
      </c>
      <c r="L12" s="19">
        <v>20567873.739999998</v>
      </c>
      <c r="M12" s="19">
        <v>0</v>
      </c>
      <c r="N12" s="19">
        <v>2056787.39</v>
      </c>
      <c r="O12" s="19">
        <v>925554.32</v>
      </c>
      <c r="P12" s="19">
        <f>L12-(M12+N12+O12)</f>
        <v>17585532.029999997</v>
      </c>
      <c r="Q12" s="19">
        <f t="shared" si="0"/>
        <v>4505.9531481400336</v>
      </c>
      <c r="R12" s="19">
        <v>26754.720000000001</v>
      </c>
      <c r="S12" s="28">
        <v>43100</v>
      </c>
    </row>
    <row r="13" spans="1:19" s="20" customFormat="1" ht="12.75" hidden="1" customHeight="1" x14ac:dyDescent="0.25">
      <c r="A13" s="18">
        <v>4</v>
      </c>
      <c r="B13" s="6" t="s">
        <v>29</v>
      </c>
      <c r="C13" s="24">
        <v>1986</v>
      </c>
      <c r="D13" s="18">
        <v>0</v>
      </c>
      <c r="E13" s="41" t="s">
        <v>115</v>
      </c>
      <c r="F13" s="25" t="s">
        <v>24</v>
      </c>
      <c r="G13" s="18">
        <v>5</v>
      </c>
      <c r="H13" s="18">
        <v>4</v>
      </c>
      <c r="I13" s="26">
        <v>3580.2</v>
      </c>
      <c r="J13" s="26">
        <v>3232.8</v>
      </c>
      <c r="K13" s="27">
        <v>178</v>
      </c>
      <c r="L13" s="19">
        <v>950747.54</v>
      </c>
      <c r="M13" s="19">
        <v>0</v>
      </c>
      <c r="N13" s="19">
        <f>ROUND(L13*10%,2)</f>
        <v>95074.75</v>
      </c>
      <c r="O13" s="19">
        <v>42783.63</v>
      </c>
      <c r="P13" s="19">
        <f>L13-(M13+N13+O13)</f>
        <v>812889.16</v>
      </c>
      <c r="Q13" s="19">
        <f t="shared" si="0"/>
        <v>294.094141301658</v>
      </c>
      <c r="R13" s="19">
        <v>26754.720000000001</v>
      </c>
      <c r="S13" s="28">
        <v>43100</v>
      </c>
    </row>
    <row r="14" spans="1:19" s="20" customFormat="1" ht="12.75" hidden="1" customHeight="1" x14ac:dyDescent="0.25">
      <c r="A14" s="18">
        <v>5</v>
      </c>
      <c r="B14" s="6" t="s">
        <v>101</v>
      </c>
      <c r="C14" s="24">
        <v>1980</v>
      </c>
      <c r="D14" s="18">
        <v>0</v>
      </c>
      <c r="E14" s="41" t="s">
        <v>115</v>
      </c>
      <c r="F14" s="25" t="s">
        <v>24</v>
      </c>
      <c r="G14" s="18">
        <v>5</v>
      </c>
      <c r="H14" s="18">
        <v>6</v>
      </c>
      <c r="I14" s="26">
        <v>4989.8</v>
      </c>
      <c r="J14" s="26">
        <v>4565.99</v>
      </c>
      <c r="K14" s="27">
        <v>193</v>
      </c>
      <c r="L14" s="19">
        <v>10689831.220000001</v>
      </c>
      <c r="M14" s="19">
        <v>0</v>
      </c>
      <c r="N14" s="19">
        <v>0</v>
      </c>
      <c r="O14" s="19">
        <f>ROUND(N14*0.45,2)</f>
        <v>0</v>
      </c>
      <c r="P14" s="19">
        <f>L14-(M14+N14+O14)</f>
        <v>10689831.220000001</v>
      </c>
      <c r="Q14" s="19">
        <f t="shared" si="0"/>
        <v>2341.1858589265421</v>
      </c>
      <c r="R14" s="19">
        <v>26754.720000000001</v>
      </c>
      <c r="S14" s="28">
        <v>43100</v>
      </c>
    </row>
    <row r="15" spans="1:19" s="12" customFormat="1" ht="15" hidden="1" customHeight="1" x14ac:dyDescent="0.25">
      <c r="A15" s="48"/>
      <c r="B15" s="57" t="s">
        <v>30</v>
      </c>
      <c r="C15" s="57"/>
      <c r="D15" s="48"/>
      <c r="E15" s="50"/>
      <c r="F15" s="48"/>
      <c r="G15" s="48"/>
      <c r="H15" s="48"/>
      <c r="I15" s="30">
        <f>ROUND(SUM(I10:I14),2)</f>
        <v>21989.599999999999</v>
      </c>
      <c r="J15" s="30">
        <f t="shared" ref="J15:P15" si="1">ROUND(SUM(J10:J14),2)</f>
        <v>20174.66</v>
      </c>
      <c r="K15" s="43">
        <f t="shared" si="1"/>
        <v>1025</v>
      </c>
      <c r="L15" s="51">
        <f>ROUND(SUM(L10:L14),2)</f>
        <v>58127006.399999999</v>
      </c>
      <c r="M15" s="51">
        <f t="shared" si="1"/>
        <v>0</v>
      </c>
      <c r="N15" s="51">
        <v>4743717.54</v>
      </c>
      <c r="O15" s="51">
        <f t="shared" si="1"/>
        <v>2134672.86</v>
      </c>
      <c r="P15" s="51">
        <f t="shared" si="1"/>
        <v>51248616</v>
      </c>
      <c r="Q15" s="51">
        <f t="shared" si="0"/>
        <v>2881.1888973593605</v>
      </c>
      <c r="R15" s="51"/>
      <c r="S15" s="21"/>
    </row>
    <row r="16" spans="1:19" s="12" customFormat="1" ht="15" hidden="1" customHeight="1" x14ac:dyDescent="0.25">
      <c r="A16" s="48"/>
      <c r="B16" s="61" t="s">
        <v>44</v>
      </c>
      <c r="C16" s="62"/>
      <c r="D16" s="48"/>
      <c r="E16" s="47"/>
      <c r="F16" s="47"/>
      <c r="G16" s="48"/>
      <c r="H16" s="48"/>
      <c r="I16" s="30"/>
      <c r="J16" s="30"/>
      <c r="K16" s="43"/>
      <c r="L16" s="16"/>
      <c r="M16" s="16"/>
      <c r="N16" s="16"/>
      <c r="O16" s="16"/>
      <c r="P16" s="16"/>
      <c r="Q16" s="51"/>
      <c r="R16" s="51"/>
      <c r="S16" s="21"/>
    </row>
    <row r="17" spans="1:19" s="53" customFormat="1" ht="12.75" hidden="1" customHeight="1" x14ac:dyDescent="0.25">
      <c r="A17" s="18">
        <v>6</v>
      </c>
      <c r="B17" s="6" t="s">
        <v>32</v>
      </c>
      <c r="C17" s="18">
        <v>1968</v>
      </c>
      <c r="D17" s="18">
        <v>0</v>
      </c>
      <c r="E17" s="41" t="s">
        <v>115</v>
      </c>
      <c r="F17" s="25" t="s">
        <v>31</v>
      </c>
      <c r="G17" s="18">
        <v>2</v>
      </c>
      <c r="H17" s="18">
        <v>2</v>
      </c>
      <c r="I17" s="26">
        <v>538.4</v>
      </c>
      <c r="J17" s="26">
        <v>498.9</v>
      </c>
      <c r="K17" s="27">
        <v>22</v>
      </c>
      <c r="L17" s="19">
        <v>213346.36</v>
      </c>
      <c r="M17" s="19">
        <v>0</v>
      </c>
      <c r="N17" s="19">
        <v>0</v>
      </c>
      <c r="O17" s="19">
        <v>8386.0300000000007</v>
      </c>
      <c r="P17" s="19">
        <f t="shared" ref="P17:P33" si="2">L17-(M17+N17+O17)</f>
        <v>204960.33</v>
      </c>
      <c r="Q17" s="19">
        <f t="shared" ref="Q17:Q34" si="3">L17/J17</f>
        <v>427.63351373020646</v>
      </c>
      <c r="R17" s="19">
        <v>10225.51</v>
      </c>
      <c r="S17" s="28">
        <v>43100</v>
      </c>
    </row>
    <row r="18" spans="1:19" s="53" customFormat="1" ht="12.75" hidden="1" customHeight="1" x14ac:dyDescent="0.25">
      <c r="A18" s="18">
        <v>7</v>
      </c>
      <c r="B18" s="6" t="s">
        <v>33</v>
      </c>
      <c r="C18" s="18">
        <v>1968</v>
      </c>
      <c r="D18" s="18">
        <v>0</v>
      </c>
      <c r="E18" s="41" t="s">
        <v>115</v>
      </c>
      <c r="F18" s="25" t="s">
        <v>31</v>
      </c>
      <c r="G18" s="18">
        <v>2</v>
      </c>
      <c r="H18" s="18">
        <v>2</v>
      </c>
      <c r="I18" s="26">
        <v>544.79999999999995</v>
      </c>
      <c r="J18" s="26">
        <v>504.04</v>
      </c>
      <c r="K18" s="27">
        <v>25</v>
      </c>
      <c r="L18" s="19">
        <v>215403.1</v>
      </c>
      <c r="M18" s="19">
        <v>0</v>
      </c>
      <c r="N18" s="19">
        <v>0</v>
      </c>
      <c r="O18" s="19">
        <v>8461.0300000000007</v>
      </c>
      <c r="P18" s="19">
        <f t="shared" si="2"/>
        <v>206942.07</v>
      </c>
      <c r="Q18" s="19">
        <f t="shared" si="3"/>
        <v>427.35318625505914</v>
      </c>
      <c r="R18" s="19">
        <v>10225.51</v>
      </c>
      <c r="S18" s="28">
        <v>43100</v>
      </c>
    </row>
    <row r="19" spans="1:19" s="54" customFormat="1" ht="12.75" hidden="1" customHeight="1" x14ac:dyDescent="0.25">
      <c r="A19" s="18">
        <v>8</v>
      </c>
      <c r="B19" s="6" t="s">
        <v>34</v>
      </c>
      <c r="C19" s="18">
        <v>1969</v>
      </c>
      <c r="D19" s="18">
        <v>0</v>
      </c>
      <c r="E19" s="41" t="s">
        <v>115</v>
      </c>
      <c r="F19" s="25" t="s">
        <v>31</v>
      </c>
      <c r="G19" s="18">
        <v>2</v>
      </c>
      <c r="H19" s="18">
        <v>2</v>
      </c>
      <c r="I19" s="26">
        <v>541.1</v>
      </c>
      <c r="J19" s="26">
        <v>501.19</v>
      </c>
      <c r="K19" s="27">
        <v>31</v>
      </c>
      <c r="L19" s="19">
        <v>224714.48</v>
      </c>
      <c r="M19" s="19">
        <v>0</v>
      </c>
      <c r="N19" s="19">
        <v>0</v>
      </c>
      <c r="O19" s="19">
        <v>8826.7800000000007</v>
      </c>
      <c r="P19" s="19">
        <f t="shared" si="2"/>
        <v>215887.7</v>
      </c>
      <c r="Q19" s="19">
        <f t="shared" si="3"/>
        <v>448.36185877611285</v>
      </c>
      <c r="R19" s="19">
        <v>10225.51</v>
      </c>
      <c r="S19" s="28">
        <v>43100</v>
      </c>
    </row>
    <row r="20" spans="1:19" s="54" customFormat="1" ht="12.75" hidden="1" customHeight="1" x14ac:dyDescent="0.25">
      <c r="A20" s="18">
        <v>9</v>
      </c>
      <c r="B20" s="6" t="s">
        <v>35</v>
      </c>
      <c r="C20" s="18">
        <v>1970</v>
      </c>
      <c r="D20" s="18">
        <v>0</v>
      </c>
      <c r="E20" s="41" t="s">
        <v>115</v>
      </c>
      <c r="F20" s="25" t="s">
        <v>31</v>
      </c>
      <c r="G20" s="18">
        <v>2</v>
      </c>
      <c r="H20" s="18">
        <v>2</v>
      </c>
      <c r="I20" s="26">
        <v>540.29999999999995</v>
      </c>
      <c r="J20" s="26">
        <v>499.4</v>
      </c>
      <c r="K20" s="27">
        <v>23</v>
      </c>
      <c r="L20" s="19">
        <v>503021.02</v>
      </c>
      <c r="M20" s="19">
        <v>0</v>
      </c>
      <c r="N20" s="19">
        <v>0</v>
      </c>
      <c r="O20" s="19">
        <v>19758.665665599998</v>
      </c>
      <c r="P20" s="19">
        <f t="shared" si="2"/>
        <v>483262.35433440004</v>
      </c>
      <c r="Q20" s="19">
        <f t="shared" si="3"/>
        <v>1007.2507408890669</v>
      </c>
      <c r="R20" s="19">
        <v>10225.51</v>
      </c>
      <c r="S20" s="28">
        <v>43100</v>
      </c>
    </row>
    <row r="21" spans="1:19" s="54" customFormat="1" ht="12.75" hidden="1" customHeight="1" x14ac:dyDescent="0.25">
      <c r="A21" s="18">
        <v>10</v>
      </c>
      <c r="B21" s="6" t="s">
        <v>36</v>
      </c>
      <c r="C21" s="18">
        <v>1972</v>
      </c>
      <c r="D21" s="18">
        <v>0</v>
      </c>
      <c r="E21" s="41" t="s">
        <v>115</v>
      </c>
      <c r="F21" s="25" t="s">
        <v>31</v>
      </c>
      <c r="G21" s="18">
        <v>2</v>
      </c>
      <c r="H21" s="18">
        <v>2</v>
      </c>
      <c r="I21" s="26">
        <v>551.70000000000005</v>
      </c>
      <c r="J21" s="26">
        <v>504.06</v>
      </c>
      <c r="K21" s="27">
        <v>16</v>
      </c>
      <c r="L21" s="19">
        <v>552306.07999999996</v>
      </c>
      <c r="M21" s="19">
        <v>0</v>
      </c>
      <c r="N21" s="19">
        <v>0</v>
      </c>
      <c r="O21" s="19">
        <v>21694.58</v>
      </c>
      <c r="P21" s="19">
        <f t="shared" si="2"/>
        <v>530611.5</v>
      </c>
      <c r="Q21" s="19">
        <f t="shared" si="3"/>
        <v>1095.7149545689003</v>
      </c>
      <c r="R21" s="19">
        <v>10225.51</v>
      </c>
      <c r="S21" s="28">
        <v>43100</v>
      </c>
    </row>
    <row r="22" spans="1:19" s="54" customFormat="1" ht="12.75" hidden="1" customHeight="1" x14ac:dyDescent="0.25">
      <c r="A22" s="18">
        <v>11</v>
      </c>
      <c r="B22" s="6" t="s">
        <v>37</v>
      </c>
      <c r="C22" s="18">
        <v>1971</v>
      </c>
      <c r="D22" s="18">
        <v>0</v>
      </c>
      <c r="E22" s="41" t="s">
        <v>115</v>
      </c>
      <c r="F22" s="25" t="s">
        <v>31</v>
      </c>
      <c r="G22" s="18">
        <v>2</v>
      </c>
      <c r="H22" s="18">
        <v>2</v>
      </c>
      <c r="I22" s="26">
        <v>538.4</v>
      </c>
      <c r="J22" s="26">
        <v>497.76</v>
      </c>
      <c r="K22" s="27">
        <v>20</v>
      </c>
      <c r="L22" s="19">
        <v>1554232.28</v>
      </c>
      <c r="M22" s="19">
        <v>0</v>
      </c>
      <c r="N22" s="19">
        <f>ROUND(L22*10%,2)</f>
        <v>155423.23000000001</v>
      </c>
      <c r="O22" s="19">
        <v>61050.239999999998</v>
      </c>
      <c r="P22" s="19">
        <f t="shared" si="2"/>
        <v>1337758.81</v>
      </c>
      <c r="Q22" s="19">
        <f t="shared" si="3"/>
        <v>3122.4531501125043</v>
      </c>
      <c r="R22" s="19">
        <v>10225.51</v>
      </c>
      <c r="S22" s="28">
        <v>43100</v>
      </c>
    </row>
    <row r="23" spans="1:19" s="54" customFormat="1" ht="12.75" hidden="1" customHeight="1" x14ac:dyDescent="0.25">
      <c r="A23" s="18">
        <v>12</v>
      </c>
      <c r="B23" s="6" t="s">
        <v>38</v>
      </c>
      <c r="C23" s="18">
        <v>1972</v>
      </c>
      <c r="D23" s="18">
        <v>0</v>
      </c>
      <c r="E23" s="41" t="s">
        <v>115</v>
      </c>
      <c r="F23" s="25" t="s">
        <v>31</v>
      </c>
      <c r="G23" s="18">
        <v>2</v>
      </c>
      <c r="H23" s="18">
        <v>2</v>
      </c>
      <c r="I23" s="26">
        <v>536.29999999999995</v>
      </c>
      <c r="J23" s="26">
        <v>493.1</v>
      </c>
      <c r="K23" s="27">
        <v>26</v>
      </c>
      <c r="L23" s="19">
        <v>692998.66</v>
      </c>
      <c r="M23" s="19">
        <v>0</v>
      </c>
      <c r="N23" s="19">
        <v>0</v>
      </c>
      <c r="O23" s="19">
        <v>27220.99</v>
      </c>
      <c r="P23" s="19">
        <f t="shared" si="2"/>
        <v>665777.67000000004</v>
      </c>
      <c r="Q23" s="19">
        <f t="shared" si="3"/>
        <v>1405.3917258162644</v>
      </c>
      <c r="R23" s="19">
        <v>10225.51</v>
      </c>
      <c r="S23" s="28">
        <v>43100</v>
      </c>
    </row>
    <row r="24" spans="1:19" s="54" customFormat="1" ht="12.75" hidden="1" customHeight="1" x14ac:dyDescent="0.25">
      <c r="A24" s="18">
        <v>13</v>
      </c>
      <c r="B24" s="6" t="s">
        <v>39</v>
      </c>
      <c r="C24" s="18">
        <v>1969</v>
      </c>
      <c r="D24" s="18">
        <v>0</v>
      </c>
      <c r="E24" s="41" t="s">
        <v>115</v>
      </c>
      <c r="F24" s="25" t="s">
        <v>31</v>
      </c>
      <c r="G24" s="18">
        <v>2</v>
      </c>
      <c r="H24" s="18">
        <v>2</v>
      </c>
      <c r="I24" s="26">
        <v>543.70000000000005</v>
      </c>
      <c r="J24" s="26">
        <v>499.9</v>
      </c>
      <c r="K24" s="27">
        <v>20</v>
      </c>
      <c r="L24" s="19">
        <v>253963.14</v>
      </c>
      <c r="M24" s="19">
        <v>0</v>
      </c>
      <c r="N24" s="19">
        <v>0</v>
      </c>
      <c r="O24" s="19">
        <v>9975.67</v>
      </c>
      <c r="P24" s="19">
        <f t="shared" si="2"/>
        <v>243987.47</v>
      </c>
      <c r="Q24" s="19">
        <f t="shared" si="3"/>
        <v>508.02788557711546</v>
      </c>
      <c r="R24" s="19">
        <v>10225.51</v>
      </c>
      <c r="S24" s="28">
        <v>43100</v>
      </c>
    </row>
    <row r="25" spans="1:19" s="54" customFormat="1" ht="12.75" hidden="1" customHeight="1" x14ac:dyDescent="0.25">
      <c r="A25" s="18">
        <v>14</v>
      </c>
      <c r="B25" s="6" t="s">
        <v>40</v>
      </c>
      <c r="C25" s="18">
        <v>1974</v>
      </c>
      <c r="D25" s="18">
        <v>0</v>
      </c>
      <c r="E25" s="41" t="s">
        <v>115</v>
      </c>
      <c r="F25" s="25" t="s">
        <v>31</v>
      </c>
      <c r="G25" s="18">
        <v>2</v>
      </c>
      <c r="H25" s="18">
        <v>2</v>
      </c>
      <c r="I25" s="26">
        <v>543.4</v>
      </c>
      <c r="J25" s="26">
        <v>492.21</v>
      </c>
      <c r="K25" s="27">
        <v>26</v>
      </c>
      <c r="L25" s="19">
        <v>2012418.02</v>
      </c>
      <c r="M25" s="19">
        <v>0</v>
      </c>
      <c r="N25" s="19">
        <v>201241.81</v>
      </c>
      <c r="O25" s="19">
        <f>ROUND(L25*0.045,2)</f>
        <v>90558.81</v>
      </c>
      <c r="P25" s="19">
        <f t="shared" si="2"/>
        <v>1720617.4</v>
      </c>
      <c r="Q25" s="19">
        <f t="shared" si="3"/>
        <v>4088.535421872778</v>
      </c>
      <c r="R25" s="19">
        <v>10225.51</v>
      </c>
      <c r="S25" s="28">
        <v>43100</v>
      </c>
    </row>
    <row r="26" spans="1:19" s="54" customFormat="1" ht="12.75" hidden="1" customHeight="1" x14ac:dyDescent="0.25">
      <c r="A26" s="18">
        <v>15</v>
      </c>
      <c r="B26" s="6" t="s">
        <v>102</v>
      </c>
      <c r="C26" s="18">
        <v>1981</v>
      </c>
      <c r="D26" s="18">
        <v>0</v>
      </c>
      <c r="E26" s="41" t="s">
        <v>115</v>
      </c>
      <c r="F26" s="25" t="s">
        <v>31</v>
      </c>
      <c r="G26" s="18">
        <v>2</v>
      </c>
      <c r="H26" s="18">
        <v>3</v>
      </c>
      <c r="I26" s="26">
        <v>815</v>
      </c>
      <c r="J26" s="26">
        <v>734</v>
      </c>
      <c r="K26" s="27">
        <v>25</v>
      </c>
      <c r="L26" s="19">
        <v>2176815.38</v>
      </c>
      <c r="M26" s="19">
        <v>0</v>
      </c>
      <c r="N26" s="19">
        <v>0</v>
      </c>
      <c r="O26" s="19">
        <v>0</v>
      </c>
      <c r="P26" s="19">
        <f t="shared" si="2"/>
        <v>2176815.38</v>
      </c>
      <c r="Q26" s="19">
        <f t="shared" si="3"/>
        <v>2965.6885286103543</v>
      </c>
      <c r="R26" s="19">
        <v>10225.51</v>
      </c>
      <c r="S26" s="28">
        <v>43100</v>
      </c>
    </row>
    <row r="27" spans="1:19" s="54" customFormat="1" ht="12.75" hidden="1" customHeight="1" x14ac:dyDescent="0.25">
      <c r="A27" s="18">
        <v>16</v>
      </c>
      <c r="B27" s="6" t="s">
        <v>104</v>
      </c>
      <c r="C27" s="18">
        <v>1969</v>
      </c>
      <c r="D27" s="18">
        <v>1995</v>
      </c>
      <c r="E27" s="41" t="s">
        <v>115</v>
      </c>
      <c r="F27" s="25" t="s">
        <v>31</v>
      </c>
      <c r="G27" s="18">
        <v>2</v>
      </c>
      <c r="H27" s="18">
        <v>2</v>
      </c>
      <c r="I27" s="26">
        <v>547.9</v>
      </c>
      <c r="J27" s="26">
        <v>507.1</v>
      </c>
      <c r="K27" s="27">
        <v>22</v>
      </c>
      <c r="L27" s="19">
        <v>1628742</v>
      </c>
      <c r="M27" s="19">
        <v>0</v>
      </c>
      <c r="N27" s="19">
        <v>0</v>
      </c>
      <c r="O27" s="19">
        <v>0</v>
      </c>
      <c r="P27" s="19">
        <f t="shared" si="2"/>
        <v>1628742</v>
      </c>
      <c r="Q27" s="19">
        <f t="shared" si="3"/>
        <v>3211.8753697495563</v>
      </c>
      <c r="R27" s="19">
        <v>10225.51</v>
      </c>
      <c r="S27" s="28">
        <v>43100</v>
      </c>
    </row>
    <row r="28" spans="1:19" s="54" customFormat="1" ht="12.75" hidden="1" customHeight="1" x14ac:dyDescent="0.25">
      <c r="A28" s="18">
        <v>17</v>
      </c>
      <c r="B28" s="6" t="s">
        <v>105</v>
      </c>
      <c r="C28" s="18">
        <v>1968</v>
      </c>
      <c r="D28" s="18">
        <v>1997</v>
      </c>
      <c r="E28" s="41" t="s">
        <v>115</v>
      </c>
      <c r="F28" s="25" t="s">
        <v>31</v>
      </c>
      <c r="G28" s="18">
        <v>2</v>
      </c>
      <c r="H28" s="18">
        <v>2</v>
      </c>
      <c r="I28" s="26">
        <v>533.9</v>
      </c>
      <c r="J28" s="26">
        <v>492.7</v>
      </c>
      <c r="K28" s="27">
        <v>21</v>
      </c>
      <c r="L28" s="19">
        <v>183659.6</v>
      </c>
      <c r="M28" s="19">
        <v>0</v>
      </c>
      <c r="N28" s="19">
        <v>0</v>
      </c>
      <c r="O28" s="19">
        <v>0</v>
      </c>
      <c r="P28" s="19">
        <f t="shared" si="2"/>
        <v>183659.6</v>
      </c>
      <c r="Q28" s="19">
        <f t="shared" si="3"/>
        <v>372.76151816521212</v>
      </c>
      <c r="R28" s="19">
        <v>10225.51</v>
      </c>
      <c r="S28" s="28">
        <v>43100</v>
      </c>
    </row>
    <row r="29" spans="1:19" s="54" customFormat="1" ht="12.75" hidden="1" customHeight="1" x14ac:dyDescent="0.25">
      <c r="A29" s="18">
        <v>18</v>
      </c>
      <c r="B29" s="6" t="s">
        <v>103</v>
      </c>
      <c r="C29" s="18">
        <v>1980</v>
      </c>
      <c r="D29" s="18">
        <v>0</v>
      </c>
      <c r="E29" s="41" t="s">
        <v>115</v>
      </c>
      <c r="F29" s="25" t="s">
        <v>31</v>
      </c>
      <c r="G29" s="18">
        <v>2</v>
      </c>
      <c r="H29" s="18">
        <v>3</v>
      </c>
      <c r="I29" s="26">
        <v>832.6</v>
      </c>
      <c r="J29" s="26">
        <v>751.6</v>
      </c>
      <c r="K29" s="27">
        <v>33</v>
      </c>
      <c r="L29" s="19">
        <v>210571</v>
      </c>
      <c r="M29" s="19">
        <v>0</v>
      </c>
      <c r="N29" s="19">
        <v>0</v>
      </c>
      <c r="O29" s="19">
        <v>0</v>
      </c>
      <c r="P29" s="19">
        <f t="shared" si="2"/>
        <v>210571</v>
      </c>
      <c r="Q29" s="19">
        <f t="shared" si="3"/>
        <v>280.16365087812665</v>
      </c>
      <c r="R29" s="19">
        <v>10225.51</v>
      </c>
      <c r="S29" s="28">
        <v>43100</v>
      </c>
    </row>
    <row r="30" spans="1:19" s="54" customFormat="1" ht="12.75" hidden="1" customHeight="1" x14ac:dyDescent="0.25">
      <c r="A30" s="18">
        <v>19</v>
      </c>
      <c r="B30" s="6" t="s">
        <v>41</v>
      </c>
      <c r="C30" s="18">
        <v>1976</v>
      </c>
      <c r="D30" s="18">
        <v>1991</v>
      </c>
      <c r="E30" s="41" t="s">
        <v>115</v>
      </c>
      <c r="F30" s="25" t="s">
        <v>31</v>
      </c>
      <c r="G30" s="18">
        <v>2</v>
      </c>
      <c r="H30" s="18">
        <v>2</v>
      </c>
      <c r="I30" s="26">
        <v>496.8</v>
      </c>
      <c r="J30" s="26">
        <v>495.3</v>
      </c>
      <c r="K30" s="27">
        <v>28</v>
      </c>
      <c r="L30" s="19">
        <v>1716125.92</v>
      </c>
      <c r="M30" s="19">
        <v>0</v>
      </c>
      <c r="N30" s="19">
        <v>0</v>
      </c>
      <c r="O30" s="19">
        <v>77225.66</v>
      </c>
      <c r="P30" s="19">
        <f t="shared" si="2"/>
        <v>1638900.26</v>
      </c>
      <c r="Q30" s="19">
        <f t="shared" si="3"/>
        <v>3464.8211588935997</v>
      </c>
      <c r="R30" s="19">
        <v>10225.51</v>
      </c>
      <c r="S30" s="28">
        <v>43100</v>
      </c>
    </row>
    <row r="31" spans="1:19" s="54" customFormat="1" ht="12.75" hidden="1" customHeight="1" x14ac:dyDescent="0.25">
      <c r="A31" s="18">
        <v>20</v>
      </c>
      <c r="B31" s="6" t="s">
        <v>42</v>
      </c>
      <c r="C31" s="18">
        <v>1990</v>
      </c>
      <c r="D31" s="18">
        <v>0</v>
      </c>
      <c r="E31" s="41" t="s">
        <v>115</v>
      </c>
      <c r="F31" s="25" t="s">
        <v>31</v>
      </c>
      <c r="G31" s="18">
        <v>2</v>
      </c>
      <c r="H31" s="18">
        <v>2</v>
      </c>
      <c r="I31" s="26">
        <v>855.3</v>
      </c>
      <c r="J31" s="26">
        <v>855.3</v>
      </c>
      <c r="K31" s="27">
        <v>24</v>
      </c>
      <c r="L31" s="19">
        <v>92238.24</v>
      </c>
      <c r="M31" s="19">
        <v>0</v>
      </c>
      <c r="N31" s="19">
        <v>0</v>
      </c>
      <c r="O31" s="19">
        <v>0</v>
      </c>
      <c r="P31" s="19">
        <f t="shared" si="2"/>
        <v>92238.24</v>
      </c>
      <c r="Q31" s="19">
        <f t="shared" si="3"/>
        <v>107.84314275692741</v>
      </c>
      <c r="R31" s="19">
        <v>10225.51</v>
      </c>
      <c r="S31" s="28">
        <v>43100</v>
      </c>
    </row>
    <row r="32" spans="1:19" s="54" customFormat="1" ht="12.75" hidden="1" customHeight="1" x14ac:dyDescent="0.25">
      <c r="A32" s="18">
        <v>21</v>
      </c>
      <c r="B32" s="6" t="s">
        <v>95</v>
      </c>
      <c r="C32" s="18">
        <v>1976</v>
      </c>
      <c r="D32" s="18">
        <v>0</v>
      </c>
      <c r="E32" s="41" t="s">
        <v>115</v>
      </c>
      <c r="F32" s="25" t="s">
        <v>31</v>
      </c>
      <c r="G32" s="18">
        <v>2</v>
      </c>
      <c r="H32" s="18">
        <v>3</v>
      </c>
      <c r="I32" s="26">
        <v>797.2</v>
      </c>
      <c r="J32" s="26">
        <v>749.7</v>
      </c>
      <c r="K32" s="27">
        <v>35</v>
      </c>
      <c r="L32" s="19">
        <v>28324.6</v>
      </c>
      <c r="M32" s="19">
        <v>0</v>
      </c>
      <c r="N32" s="19">
        <v>0</v>
      </c>
      <c r="O32" s="19">
        <v>0</v>
      </c>
      <c r="P32" s="19">
        <f t="shared" si="2"/>
        <v>28324.6</v>
      </c>
      <c r="Q32" s="19">
        <f t="shared" si="3"/>
        <v>37.781245831665998</v>
      </c>
      <c r="R32" s="19">
        <v>10225.51</v>
      </c>
      <c r="S32" s="28">
        <v>43100</v>
      </c>
    </row>
    <row r="33" spans="1:19" s="54" customFormat="1" ht="25.5" hidden="1" customHeight="1" x14ac:dyDescent="0.25">
      <c r="A33" s="18">
        <v>22</v>
      </c>
      <c r="B33" s="6" t="s">
        <v>106</v>
      </c>
      <c r="C33" s="18">
        <v>1981</v>
      </c>
      <c r="D33" s="18">
        <v>0</v>
      </c>
      <c r="E33" s="41" t="s">
        <v>115</v>
      </c>
      <c r="F33" s="25" t="s">
        <v>31</v>
      </c>
      <c r="G33" s="18">
        <v>2</v>
      </c>
      <c r="H33" s="18">
        <v>3</v>
      </c>
      <c r="I33" s="26">
        <v>837.7</v>
      </c>
      <c r="J33" s="26">
        <v>747.1</v>
      </c>
      <c r="K33" s="27">
        <v>39</v>
      </c>
      <c r="L33" s="19">
        <v>9832</v>
      </c>
      <c r="M33" s="19">
        <v>0</v>
      </c>
      <c r="N33" s="19">
        <v>0</v>
      </c>
      <c r="O33" s="19">
        <v>0</v>
      </c>
      <c r="P33" s="19">
        <f t="shared" si="2"/>
        <v>9832</v>
      </c>
      <c r="Q33" s="19">
        <f t="shared" si="3"/>
        <v>13.160219515459778</v>
      </c>
      <c r="R33" s="19">
        <v>10225.51</v>
      </c>
      <c r="S33" s="28">
        <v>43100</v>
      </c>
    </row>
    <row r="34" spans="1:19" s="53" customFormat="1" ht="12.75" hidden="1" customHeight="1" x14ac:dyDescent="0.25">
      <c r="A34" s="48"/>
      <c r="B34" s="59" t="s">
        <v>43</v>
      </c>
      <c r="C34" s="60"/>
      <c r="D34" s="48"/>
      <c r="E34" s="50"/>
      <c r="F34" s="48"/>
      <c r="G34" s="48"/>
      <c r="H34" s="48"/>
      <c r="I34" s="16">
        <f>ROUND(SUM(I17:I33),2)</f>
        <v>10594.5</v>
      </c>
      <c r="J34" s="16">
        <f t="shared" ref="J34:P34" si="4">ROUND(SUM(J17:J33),2)</f>
        <v>9823.36</v>
      </c>
      <c r="K34" s="43">
        <f t="shared" si="4"/>
        <v>436</v>
      </c>
      <c r="L34" s="16">
        <f>ROUND(SUM(L17:L33),2)</f>
        <v>12268711.880000001</v>
      </c>
      <c r="M34" s="16">
        <f t="shared" si="4"/>
        <v>0</v>
      </c>
      <c r="N34" s="16">
        <v>356665.04</v>
      </c>
      <c r="O34" s="16">
        <f t="shared" si="4"/>
        <v>333158.46000000002</v>
      </c>
      <c r="P34" s="16">
        <f t="shared" si="4"/>
        <v>11578888.380000001</v>
      </c>
      <c r="Q34" s="51">
        <f t="shared" si="3"/>
        <v>1248.9323286533324</v>
      </c>
      <c r="R34" s="51"/>
      <c r="S34" s="48"/>
    </row>
    <row r="35" spans="1:19" s="12" customFormat="1" ht="15" hidden="1" customHeight="1" x14ac:dyDescent="0.25">
      <c r="A35" s="48"/>
      <c r="B35" s="61" t="s">
        <v>69</v>
      </c>
      <c r="C35" s="62"/>
      <c r="D35" s="48"/>
      <c r="E35" s="47"/>
      <c r="F35" s="47"/>
      <c r="G35" s="48"/>
      <c r="H35" s="48"/>
      <c r="I35" s="30"/>
      <c r="J35" s="30"/>
      <c r="K35" s="43"/>
      <c r="L35" s="16"/>
      <c r="M35" s="16"/>
      <c r="N35" s="16"/>
      <c r="O35" s="16"/>
      <c r="P35" s="16"/>
      <c r="Q35" s="51"/>
      <c r="R35" s="51"/>
      <c r="S35" s="21"/>
    </row>
    <row r="36" spans="1:19" s="2" customFormat="1" ht="12.75" hidden="1" customHeight="1" x14ac:dyDescent="0.25">
      <c r="A36" s="18">
        <v>23</v>
      </c>
      <c r="B36" s="6" t="s">
        <v>65</v>
      </c>
      <c r="C36" s="24">
        <v>1987</v>
      </c>
      <c r="D36" s="18">
        <v>0</v>
      </c>
      <c r="E36" s="41" t="s">
        <v>115</v>
      </c>
      <c r="F36" s="25" t="s">
        <v>24</v>
      </c>
      <c r="G36" s="18">
        <v>3</v>
      </c>
      <c r="H36" s="18">
        <v>2</v>
      </c>
      <c r="I36" s="31">
        <v>1107.9000000000001</v>
      </c>
      <c r="J36" s="26">
        <v>876.2</v>
      </c>
      <c r="K36" s="27">
        <v>38</v>
      </c>
      <c r="L36" s="23">
        <v>41868.76</v>
      </c>
      <c r="M36" s="19">
        <v>0</v>
      </c>
      <c r="N36" s="19">
        <v>0</v>
      </c>
      <c r="O36" s="19">
        <v>0</v>
      </c>
      <c r="P36" s="19">
        <f>L36-(M36+N36+O36)</f>
        <v>41868.76</v>
      </c>
      <c r="Q36" s="19">
        <f>L36/J36</f>
        <v>47.784478429582286</v>
      </c>
      <c r="R36" s="19">
        <v>26754.720000000001</v>
      </c>
      <c r="S36" s="28">
        <v>43100</v>
      </c>
    </row>
    <row r="37" spans="1:19" s="2" customFormat="1" ht="12.75" hidden="1" customHeight="1" x14ac:dyDescent="0.25">
      <c r="A37" s="18">
        <v>24</v>
      </c>
      <c r="B37" s="6" t="s">
        <v>66</v>
      </c>
      <c r="C37" s="24">
        <v>1969</v>
      </c>
      <c r="D37" s="18">
        <v>0</v>
      </c>
      <c r="E37" s="41" t="s">
        <v>115</v>
      </c>
      <c r="F37" s="25" t="s">
        <v>31</v>
      </c>
      <c r="G37" s="18">
        <v>2</v>
      </c>
      <c r="H37" s="18">
        <v>1</v>
      </c>
      <c r="I37" s="31">
        <v>353.2</v>
      </c>
      <c r="J37" s="26">
        <v>338.2</v>
      </c>
      <c r="K37" s="27">
        <v>16</v>
      </c>
      <c r="L37" s="23">
        <v>3076.26</v>
      </c>
      <c r="M37" s="19">
        <v>0</v>
      </c>
      <c r="N37" s="19">
        <v>0</v>
      </c>
      <c r="O37" s="19">
        <f>ROUND(L37*0.045,2)</f>
        <v>138.43</v>
      </c>
      <c r="P37" s="19">
        <f>L37-(M37+N37+O37)</f>
        <v>2937.8300000000004</v>
      </c>
      <c r="Q37" s="19">
        <f>L37/J37</f>
        <v>9.0959787108219992</v>
      </c>
      <c r="R37" s="19">
        <v>10225.51</v>
      </c>
      <c r="S37" s="28">
        <v>43100</v>
      </c>
    </row>
    <row r="38" spans="1:19" s="2" customFormat="1" ht="12.75" hidden="1" customHeight="1" x14ac:dyDescent="0.25">
      <c r="A38" s="18">
        <v>25</v>
      </c>
      <c r="B38" s="6" t="s">
        <v>67</v>
      </c>
      <c r="C38" s="24">
        <v>1986</v>
      </c>
      <c r="D38" s="18">
        <v>0</v>
      </c>
      <c r="E38" s="41" t="s">
        <v>115</v>
      </c>
      <c r="F38" s="25" t="s">
        <v>24</v>
      </c>
      <c r="G38" s="18">
        <v>3</v>
      </c>
      <c r="H38" s="18">
        <v>2</v>
      </c>
      <c r="I38" s="31">
        <v>1588.33</v>
      </c>
      <c r="J38" s="26">
        <v>1112.33</v>
      </c>
      <c r="K38" s="27">
        <v>56</v>
      </c>
      <c r="L38" s="23">
        <v>127593.4</v>
      </c>
      <c r="M38" s="19">
        <v>0</v>
      </c>
      <c r="N38" s="19">
        <v>0</v>
      </c>
      <c r="O38" s="19">
        <f>ROUND(L38*0.045,2)</f>
        <v>5741.7</v>
      </c>
      <c r="P38" s="19">
        <f>L38-(M38+N38+O38)</f>
        <v>121851.7</v>
      </c>
      <c r="Q38" s="19">
        <f>L38/J38</f>
        <v>114.70822507709043</v>
      </c>
      <c r="R38" s="19">
        <v>26754.720000000001</v>
      </c>
      <c r="S38" s="28">
        <v>43100</v>
      </c>
    </row>
    <row r="39" spans="1:19" s="2" customFormat="1" ht="12.75" hidden="1" customHeight="1" x14ac:dyDescent="0.25">
      <c r="A39" s="18">
        <v>26</v>
      </c>
      <c r="B39" s="6" t="s">
        <v>110</v>
      </c>
      <c r="C39" s="24">
        <v>1976</v>
      </c>
      <c r="D39" s="18">
        <v>0</v>
      </c>
      <c r="E39" s="41" t="s">
        <v>115</v>
      </c>
      <c r="F39" s="25" t="s">
        <v>24</v>
      </c>
      <c r="G39" s="18">
        <v>2</v>
      </c>
      <c r="H39" s="18">
        <v>2</v>
      </c>
      <c r="I39" s="33">
        <v>541.12</v>
      </c>
      <c r="J39" s="33">
        <v>541.12</v>
      </c>
      <c r="K39" s="32">
        <v>12</v>
      </c>
      <c r="L39" s="23">
        <v>31841.119999999999</v>
      </c>
      <c r="M39" s="19">
        <v>0</v>
      </c>
      <c r="N39" s="19">
        <v>0</v>
      </c>
      <c r="O39" s="19">
        <v>0</v>
      </c>
      <c r="P39" s="19">
        <f>L39-(M39+N39+O39)</f>
        <v>31841.119999999999</v>
      </c>
      <c r="Q39" s="19">
        <f>L39/J39</f>
        <v>58.842992312241272</v>
      </c>
      <c r="R39" s="19">
        <v>26754.720000000001</v>
      </c>
      <c r="S39" s="28">
        <v>43100</v>
      </c>
    </row>
    <row r="40" spans="1:19" s="15" customFormat="1" ht="12.75" hidden="1" customHeight="1" x14ac:dyDescent="0.25">
      <c r="A40" s="48"/>
      <c r="B40" s="61" t="s">
        <v>68</v>
      </c>
      <c r="C40" s="62"/>
      <c r="D40" s="48"/>
      <c r="E40" s="50"/>
      <c r="F40" s="48"/>
      <c r="G40" s="13"/>
      <c r="H40" s="13"/>
      <c r="I40" s="34">
        <f>ROUND(SUM(I36:I39),2)</f>
        <v>3590.55</v>
      </c>
      <c r="J40" s="34">
        <f t="shared" ref="J40:P40" si="5">ROUND(SUM(J36:J39),2)</f>
        <v>2867.85</v>
      </c>
      <c r="K40" s="43">
        <f t="shared" si="5"/>
        <v>122</v>
      </c>
      <c r="L40" s="34">
        <f>ROUND(SUM(L36:L39),2)</f>
        <v>204379.54</v>
      </c>
      <c r="M40" s="34">
        <f t="shared" si="5"/>
        <v>0</v>
      </c>
      <c r="N40" s="34">
        <f t="shared" si="5"/>
        <v>0</v>
      </c>
      <c r="O40" s="34">
        <f t="shared" si="5"/>
        <v>5880.13</v>
      </c>
      <c r="P40" s="34">
        <f t="shared" si="5"/>
        <v>198499.41</v>
      </c>
      <c r="Q40" s="51">
        <f>L40/J40</f>
        <v>71.26577052495773</v>
      </c>
      <c r="R40" s="51"/>
      <c r="S40" s="14"/>
    </row>
    <row r="41" spans="1:19" s="12" customFormat="1" ht="15" hidden="1" customHeight="1" x14ac:dyDescent="0.25">
      <c r="A41" s="48"/>
      <c r="B41" s="61" t="s">
        <v>93</v>
      </c>
      <c r="C41" s="62"/>
      <c r="D41" s="48"/>
      <c r="E41" s="47"/>
      <c r="F41" s="47"/>
      <c r="G41" s="48"/>
      <c r="H41" s="48"/>
      <c r="I41" s="30"/>
      <c r="J41" s="30"/>
      <c r="K41" s="43"/>
      <c r="L41" s="16"/>
      <c r="M41" s="16"/>
      <c r="N41" s="16"/>
      <c r="O41" s="16"/>
      <c r="P41" s="16"/>
      <c r="Q41" s="51"/>
      <c r="R41" s="51"/>
      <c r="S41" s="21"/>
    </row>
    <row r="42" spans="1:19" ht="15" hidden="1" customHeight="1" x14ac:dyDescent="0.25">
      <c r="A42" s="18">
        <v>27</v>
      </c>
      <c r="B42" s="6" t="s">
        <v>45</v>
      </c>
      <c r="C42" s="24">
        <v>1983</v>
      </c>
      <c r="D42" s="18">
        <v>0</v>
      </c>
      <c r="E42" s="41" t="s">
        <v>115</v>
      </c>
      <c r="F42" s="25" t="s">
        <v>46</v>
      </c>
      <c r="G42" s="18">
        <v>5</v>
      </c>
      <c r="H42" s="18">
        <v>5</v>
      </c>
      <c r="I42" s="26">
        <v>3720.6</v>
      </c>
      <c r="J42" s="26">
        <v>3377.9</v>
      </c>
      <c r="K42" s="27">
        <v>202</v>
      </c>
      <c r="L42" s="23">
        <v>3827056.9</v>
      </c>
      <c r="M42" s="19">
        <v>0</v>
      </c>
      <c r="N42" s="19">
        <v>0</v>
      </c>
      <c r="O42" s="19">
        <f>ROUND(N42*0.45,2)</f>
        <v>0</v>
      </c>
      <c r="P42" s="19">
        <f t="shared" ref="P42:P59" si="6">L42-(M42+N42+O42)</f>
        <v>3827056.9</v>
      </c>
      <c r="Q42" s="19">
        <f t="shared" ref="Q42:Q62" si="7">L42/J42</f>
        <v>1132.9692708487521</v>
      </c>
      <c r="R42" s="19">
        <v>16848.400000000001</v>
      </c>
      <c r="S42" s="28">
        <v>43100</v>
      </c>
    </row>
    <row r="43" spans="1:19" ht="15" hidden="1" customHeight="1" x14ac:dyDescent="0.25">
      <c r="A43" s="18">
        <v>28</v>
      </c>
      <c r="B43" s="6" t="s">
        <v>47</v>
      </c>
      <c r="C43" s="24">
        <v>1983</v>
      </c>
      <c r="D43" s="18">
        <v>0</v>
      </c>
      <c r="E43" s="41" t="s">
        <v>115</v>
      </c>
      <c r="F43" s="25" t="s">
        <v>46</v>
      </c>
      <c r="G43" s="18">
        <v>5</v>
      </c>
      <c r="H43" s="18">
        <v>5</v>
      </c>
      <c r="I43" s="26">
        <v>3694.1</v>
      </c>
      <c r="J43" s="26">
        <v>3362.1</v>
      </c>
      <c r="K43" s="27">
        <v>216</v>
      </c>
      <c r="L43" s="23">
        <v>3041601.95</v>
      </c>
      <c r="M43" s="19">
        <v>0</v>
      </c>
      <c r="N43" s="19">
        <f>ROUND(L43*10%,2)</f>
        <v>304160.2</v>
      </c>
      <c r="O43" s="19">
        <f>ROUND(N43*0.45,2)</f>
        <v>136872.09</v>
      </c>
      <c r="P43" s="19">
        <f t="shared" si="6"/>
        <v>2600569.66</v>
      </c>
      <c r="Q43" s="19">
        <f t="shared" si="7"/>
        <v>904.67325481098135</v>
      </c>
      <c r="R43" s="19">
        <v>16848.400000000001</v>
      </c>
      <c r="S43" s="28">
        <v>43100</v>
      </c>
    </row>
    <row r="44" spans="1:19" ht="15" hidden="1" customHeight="1" x14ac:dyDescent="0.25">
      <c r="A44" s="18">
        <v>29</v>
      </c>
      <c r="B44" s="6" t="s">
        <v>48</v>
      </c>
      <c r="C44" s="24">
        <v>1983</v>
      </c>
      <c r="D44" s="18">
        <v>0</v>
      </c>
      <c r="E44" s="41" t="s">
        <v>115</v>
      </c>
      <c r="F44" s="25" t="s">
        <v>46</v>
      </c>
      <c r="G44" s="18">
        <v>5</v>
      </c>
      <c r="H44" s="18">
        <v>5</v>
      </c>
      <c r="I44" s="26">
        <v>3739.96</v>
      </c>
      <c r="J44" s="26">
        <v>3407.46</v>
      </c>
      <c r="K44" s="27">
        <v>197</v>
      </c>
      <c r="L44" s="19">
        <v>1791171.16</v>
      </c>
      <c r="M44" s="19">
        <v>0</v>
      </c>
      <c r="N44" s="19">
        <v>179117.11</v>
      </c>
      <c r="O44" s="19">
        <v>80602.710000000006</v>
      </c>
      <c r="P44" s="19">
        <f t="shared" si="6"/>
        <v>1531451.3399999999</v>
      </c>
      <c r="Q44" s="19">
        <f t="shared" si="7"/>
        <v>525.6616834827114</v>
      </c>
      <c r="R44" s="19">
        <v>16848.400000000001</v>
      </c>
      <c r="S44" s="28">
        <v>43100</v>
      </c>
    </row>
    <row r="45" spans="1:19" ht="15" hidden="1" customHeight="1" x14ac:dyDescent="0.25">
      <c r="A45" s="18">
        <v>30</v>
      </c>
      <c r="B45" s="6" t="s">
        <v>49</v>
      </c>
      <c r="C45" s="24">
        <v>1984</v>
      </c>
      <c r="D45" s="18">
        <v>0</v>
      </c>
      <c r="E45" s="41" t="s">
        <v>115</v>
      </c>
      <c r="F45" s="25" t="s">
        <v>46</v>
      </c>
      <c r="G45" s="18">
        <v>9</v>
      </c>
      <c r="H45" s="18">
        <v>5</v>
      </c>
      <c r="I45" s="26">
        <v>10991.39</v>
      </c>
      <c r="J45" s="26">
        <v>9860.39</v>
      </c>
      <c r="K45" s="27">
        <v>566</v>
      </c>
      <c r="L45" s="19">
        <v>12846824.779999999</v>
      </c>
      <c r="M45" s="19">
        <v>0</v>
      </c>
      <c r="N45" s="19">
        <f>ROUND(L45*10%,2)</f>
        <v>1284682.48</v>
      </c>
      <c r="O45" s="19">
        <v>578107.11</v>
      </c>
      <c r="P45" s="19">
        <f t="shared" si="6"/>
        <v>10984035.189999999</v>
      </c>
      <c r="Q45" s="19">
        <f t="shared" si="7"/>
        <v>1302.8718722078945</v>
      </c>
      <c r="R45" s="19">
        <v>20124.66</v>
      </c>
      <c r="S45" s="28">
        <v>43100</v>
      </c>
    </row>
    <row r="46" spans="1:19" ht="15" hidden="1" customHeight="1" x14ac:dyDescent="0.25">
      <c r="A46" s="18">
        <v>31</v>
      </c>
      <c r="B46" s="6" t="s">
        <v>50</v>
      </c>
      <c r="C46" s="24">
        <v>1983</v>
      </c>
      <c r="D46" s="18">
        <v>0</v>
      </c>
      <c r="E46" s="41" t="s">
        <v>115</v>
      </c>
      <c r="F46" s="25" t="s">
        <v>46</v>
      </c>
      <c r="G46" s="18">
        <v>5</v>
      </c>
      <c r="H46" s="18">
        <v>5</v>
      </c>
      <c r="I46" s="26">
        <v>3726.44</v>
      </c>
      <c r="J46" s="26">
        <v>3399.94</v>
      </c>
      <c r="K46" s="27">
        <v>217</v>
      </c>
      <c r="L46" s="19">
        <v>13646412.199999999</v>
      </c>
      <c r="M46" s="19">
        <v>0</v>
      </c>
      <c r="N46" s="19">
        <f>ROUND(L46*10%,2)</f>
        <v>1364641.22</v>
      </c>
      <c r="O46" s="19">
        <v>614088.56000000006</v>
      </c>
      <c r="P46" s="19">
        <f t="shared" si="6"/>
        <v>11667682.42</v>
      </c>
      <c r="Q46" s="19">
        <f t="shared" si="7"/>
        <v>4013.7214774378367</v>
      </c>
      <c r="R46" s="19">
        <v>16848.400000000001</v>
      </c>
      <c r="S46" s="28">
        <v>43100</v>
      </c>
    </row>
    <row r="47" spans="1:19" ht="15" hidden="1" customHeight="1" x14ac:dyDescent="0.25">
      <c r="A47" s="18">
        <v>32</v>
      </c>
      <c r="B47" s="6" t="s">
        <v>51</v>
      </c>
      <c r="C47" s="24">
        <v>1983</v>
      </c>
      <c r="D47" s="18">
        <v>0</v>
      </c>
      <c r="E47" s="41" t="s">
        <v>115</v>
      </c>
      <c r="F47" s="25" t="s">
        <v>46</v>
      </c>
      <c r="G47" s="18">
        <v>5</v>
      </c>
      <c r="H47" s="18">
        <v>5</v>
      </c>
      <c r="I47" s="26">
        <v>3672.3</v>
      </c>
      <c r="J47" s="26">
        <v>3342.8</v>
      </c>
      <c r="K47" s="27">
        <v>221</v>
      </c>
      <c r="L47" s="19">
        <v>13219947.039999999</v>
      </c>
      <c r="M47" s="19">
        <v>0</v>
      </c>
      <c r="N47" s="19">
        <f>ROUND(L47*10%,2)</f>
        <v>1321994.7</v>
      </c>
      <c r="O47" s="19">
        <v>594897.63</v>
      </c>
      <c r="P47" s="19">
        <f t="shared" si="6"/>
        <v>11303054.709999999</v>
      </c>
      <c r="Q47" s="19">
        <f t="shared" si="7"/>
        <v>3954.7526145746078</v>
      </c>
      <c r="R47" s="19">
        <v>16848.400000000001</v>
      </c>
      <c r="S47" s="28">
        <v>43100</v>
      </c>
    </row>
    <row r="48" spans="1:19" ht="15" hidden="1" customHeight="1" x14ac:dyDescent="0.25">
      <c r="A48" s="18">
        <v>33</v>
      </c>
      <c r="B48" s="6" t="s">
        <v>96</v>
      </c>
      <c r="C48" s="24">
        <v>1992</v>
      </c>
      <c r="D48" s="18">
        <v>0</v>
      </c>
      <c r="E48" s="41" t="s">
        <v>115</v>
      </c>
      <c r="F48" s="25" t="s">
        <v>46</v>
      </c>
      <c r="G48" s="18">
        <v>9</v>
      </c>
      <c r="H48" s="18">
        <v>3</v>
      </c>
      <c r="I48" s="26">
        <v>6262.7</v>
      </c>
      <c r="J48" s="26">
        <v>5815.3</v>
      </c>
      <c r="K48" s="27">
        <v>347</v>
      </c>
      <c r="L48" s="19">
        <v>167370.01999999999</v>
      </c>
      <c r="M48" s="19">
        <v>0</v>
      </c>
      <c r="N48" s="19">
        <v>0</v>
      </c>
      <c r="O48" s="19">
        <f>ROUND(N48*0.45,2)</f>
        <v>0</v>
      </c>
      <c r="P48" s="19">
        <f t="shared" si="6"/>
        <v>167370.01999999999</v>
      </c>
      <c r="Q48" s="19">
        <f t="shared" si="7"/>
        <v>28.780977765549498</v>
      </c>
      <c r="R48" s="19">
        <v>20124.66</v>
      </c>
      <c r="S48" s="28">
        <v>43100</v>
      </c>
    </row>
    <row r="49" spans="1:19" ht="15" hidden="1" customHeight="1" x14ac:dyDescent="0.25">
      <c r="A49" s="18">
        <v>34</v>
      </c>
      <c r="B49" s="6" t="s">
        <v>52</v>
      </c>
      <c r="C49" s="24">
        <v>1991</v>
      </c>
      <c r="D49" s="18">
        <v>0</v>
      </c>
      <c r="E49" s="41" t="s">
        <v>115</v>
      </c>
      <c r="F49" s="25" t="s">
        <v>46</v>
      </c>
      <c r="G49" s="18">
        <v>9</v>
      </c>
      <c r="H49" s="18">
        <v>2</v>
      </c>
      <c r="I49" s="26">
        <v>4205.2</v>
      </c>
      <c r="J49" s="26">
        <v>3762.6</v>
      </c>
      <c r="K49" s="27">
        <v>216</v>
      </c>
      <c r="L49" s="19">
        <v>3600289.49</v>
      </c>
      <c r="M49" s="19">
        <v>0</v>
      </c>
      <c r="N49" s="19">
        <f>ROUND(L49*10%,2)</f>
        <v>360028.95</v>
      </c>
      <c r="O49" s="19">
        <v>162013.01999999999</v>
      </c>
      <c r="P49" s="19">
        <f t="shared" si="6"/>
        <v>3078247.5200000005</v>
      </c>
      <c r="Q49" s="19">
        <f t="shared" si="7"/>
        <v>956.86214054111531</v>
      </c>
      <c r="R49" s="19">
        <v>20124.66</v>
      </c>
      <c r="S49" s="28">
        <v>43100</v>
      </c>
    </row>
    <row r="50" spans="1:19" ht="15" hidden="1" customHeight="1" x14ac:dyDescent="0.25">
      <c r="A50" s="18">
        <v>35</v>
      </c>
      <c r="B50" s="6" t="s">
        <v>53</v>
      </c>
      <c r="C50" s="24">
        <v>1983</v>
      </c>
      <c r="D50" s="18">
        <v>0</v>
      </c>
      <c r="E50" s="41" t="s">
        <v>115</v>
      </c>
      <c r="F50" s="25" t="s">
        <v>46</v>
      </c>
      <c r="G50" s="18">
        <v>5</v>
      </c>
      <c r="H50" s="18">
        <v>5</v>
      </c>
      <c r="I50" s="26">
        <v>3823.89</v>
      </c>
      <c r="J50" s="26">
        <v>3352.19</v>
      </c>
      <c r="K50" s="27">
        <v>225</v>
      </c>
      <c r="L50" s="19">
        <v>4606821.95</v>
      </c>
      <c r="M50" s="19">
        <v>0</v>
      </c>
      <c r="N50" s="19">
        <f>ROUND(L50*10%,2)</f>
        <v>460682.2</v>
      </c>
      <c r="O50" s="19">
        <v>207306.98</v>
      </c>
      <c r="P50" s="19">
        <f t="shared" si="6"/>
        <v>3938832.77</v>
      </c>
      <c r="Q50" s="19">
        <f t="shared" si="7"/>
        <v>1374.2723264492765</v>
      </c>
      <c r="R50" s="19">
        <v>16848.400000000001</v>
      </c>
      <c r="S50" s="28">
        <v>43100</v>
      </c>
    </row>
    <row r="51" spans="1:19" ht="15" hidden="1" customHeight="1" x14ac:dyDescent="0.25">
      <c r="A51" s="18">
        <v>36</v>
      </c>
      <c r="B51" s="6" t="s">
        <v>54</v>
      </c>
      <c r="C51" s="24">
        <v>1983</v>
      </c>
      <c r="D51" s="18">
        <v>0</v>
      </c>
      <c r="E51" s="41" t="s">
        <v>115</v>
      </c>
      <c r="F51" s="25" t="s">
        <v>46</v>
      </c>
      <c r="G51" s="18">
        <v>9</v>
      </c>
      <c r="H51" s="18">
        <v>5</v>
      </c>
      <c r="I51" s="26">
        <v>10676.5</v>
      </c>
      <c r="J51" s="26">
        <v>10014.56</v>
      </c>
      <c r="K51" s="27">
        <v>510</v>
      </c>
      <c r="L51" s="19">
        <v>3334405.89</v>
      </c>
      <c r="M51" s="19">
        <v>0</v>
      </c>
      <c r="N51" s="19">
        <f>ROUND(L51*10%,2)</f>
        <v>333440.59000000003</v>
      </c>
      <c r="O51" s="19">
        <v>150048.26</v>
      </c>
      <c r="P51" s="19">
        <f t="shared" si="6"/>
        <v>2850917.04</v>
      </c>
      <c r="Q51" s="19">
        <f t="shared" si="7"/>
        <v>332.95580534741418</v>
      </c>
      <c r="R51" s="19">
        <v>20124.66</v>
      </c>
      <c r="S51" s="28">
        <v>43100</v>
      </c>
    </row>
    <row r="52" spans="1:19" ht="15" hidden="1" customHeight="1" x14ac:dyDescent="0.25">
      <c r="A52" s="18">
        <v>37</v>
      </c>
      <c r="B52" s="6" t="s">
        <v>55</v>
      </c>
      <c r="C52" s="24">
        <v>2001</v>
      </c>
      <c r="D52" s="18">
        <v>0</v>
      </c>
      <c r="E52" s="41" t="s">
        <v>115</v>
      </c>
      <c r="F52" s="25" t="s">
        <v>46</v>
      </c>
      <c r="G52" s="18">
        <v>5</v>
      </c>
      <c r="H52" s="18">
        <v>5</v>
      </c>
      <c r="I52" s="26">
        <v>3863.3</v>
      </c>
      <c r="J52" s="26">
        <v>3606.1</v>
      </c>
      <c r="K52" s="27">
        <v>198</v>
      </c>
      <c r="L52" s="19">
        <v>8914370.8000000007</v>
      </c>
      <c r="M52" s="19">
        <v>0</v>
      </c>
      <c r="N52" s="19">
        <v>0</v>
      </c>
      <c r="O52" s="19">
        <f>ROUND(N52*0.45,2)</f>
        <v>0</v>
      </c>
      <c r="P52" s="19">
        <f t="shared" si="6"/>
        <v>8914370.8000000007</v>
      </c>
      <c r="Q52" s="19">
        <f t="shared" si="7"/>
        <v>2472.0254014031784</v>
      </c>
      <c r="R52" s="19">
        <v>16848.400000000001</v>
      </c>
      <c r="S52" s="28">
        <v>43100</v>
      </c>
    </row>
    <row r="53" spans="1:19" ht="15" hidden="1" customHeight="1" x14ac:dyDescent="0.25">
      <c r="A53" s="18">
        <v>38</v>
      </c>
      <c r="B53" s="6" t="s">
        <v>56</v>
      </c>
      <c r="C53" s="24">
        <v>1984</v>
      </c>
      <c r="D53" s="18">
        <v>0</v>
      </c>
      <c r="E53" s="41" t="s">
        <v>115</v>
      </c>
      <c r="F53" s="25" t="s">
        <v>46</v>
      </c>
      <c r="G53" s="18">
        <v>5</v>
      </c>
      <c r="H53" s="18">
        <v>2</v>
      </c>
      <c r="I53" s="26">
        <v>1553.6</v>
      </c>
      <c r="J53" s="26">
        <v>1362.5</v>
      </c>
      <c r="K53" s="27">
        <v>90</v>
      </c>
      <c r="L53" s="19">
        <v>3917573.82</v>
      </c>
      <c r="M53" s="19">
        <v>0</v>
      </c>
      <c r="N53" s="19">
        <f>ROUND(L53*10%,2)</f>
        <v>391757.38</v>
      </c>
      <c r="O53" s="19">
        <v>176290.83</v>
      </c>
      <c r="P53" s="19">
        <f t="shared" si="6"/>
        <v>3349525.61</v>
      </c>
      <c r="Q53" s="19">
        <f t="shared" si="7"/>
        <v>2875.2835376146786</v>
      </c>
      <c r="R53" s="19">
        <v>16848.400000000001</v>
      </c>
      <c r="S53" s="28">
        <v>43100</v>
      </c>
    </row>
    <row r="54" spans="1:19" s="11" customFormat="1" ht="12.75" hidden="1" customHeight="1" x14ac:dyDescent="0.25">
      <c r="A54" s="18">
        <v>39</v>
      </c>
      <c r="B54" s="6" t="s">
        <v>57</v>
      </c>
      <c r="C54" s="24">
        <v>1985</v>
      </c>
      <c r="D54" s="18">
        <v>0</v>
      </c>
      <c r="E54" s="41" t="s">
        <v>115</v>
      </c>
      <c r="F54" s="25" t="s">
        <v>46</v>
      </c>
      <c r="G54" s="18">
        <v>5</v>
      </c>
      <c r="H54" s="18">
        <v>4</v>
      </c>
      <c r="I54" s="26">
        <v>3507.2</v>
      </c>
      <c r="J54" s="26">
        <v>3316.1</v>
      </c>
      <c r="K54" s="27">
        <v>168</v>
      </c>
      <c r="L54" s="19">
        <v>3955340.72</v>
      </c>
      <c r="M54" s="19">
        <v>0</v>
      </c>
      <c r="N54" s="19">
        <f>ROUND(L54*10%,2)</f>
        <v>395534.07</v>
      </c>
      <c r="O54" s="19">
        <f>ROUND(L54*0.045,2)</f>
        <v>177990.33</v>
      </c>
      <c r="P54" s="19">
        <f t="shared" si="6"/>
        <v>3381816.3200000003</v>
      </c>
      <c r="Q54" s="19">
        <f t="shared" si="7"/>
        <v>1192.7688308555232</v>
      </c>
      <c r="R54" s="19">
        <v>16848.400000000001</v>
      </c>
      <c r="S54" s="28">
        <v>43100</v>
      </c>
    </row>
    <row r="55" spans="1:19" s="11" customFormat="1" ht="12.75" hidden="1" customHeight="1" x14ac:dyDescent="0.25">
      <c r="A55" s="18">
        <v>40</v>
      </c>
      <c r="B55" s="6" t="s">
        <v>58</v>
      </c>
      <c r="C55" s="24">
        <v>2005</v>
      </c>
      <c r="D55" s="18">
        <v>0</v>
      </c>
      <c r="E55" s="41" t="s">
        <v>115</v>
      </c>
      <c r="F55" s="25" t="s">
        <v>24</v>
      </c>
      <c r="G55" s="18">
        <v>3</v>
      </c>
      <c r="H55" s="18">
        <v>4</v>
      </c>
      <c r="I55" s="26">
        <v>3018.8</v>
      </c>
      <c r="J55" s="26">
        <v>2717.3</v>
      </c>
      <c r="K55" s="27">
        <v>176</v>
      </c>
      <c r="L55" s="19">
        <v>9218599.5</v>
      </c>
      <c r="M55" s="19">
        <v>0</v>
      </c>
      <c r="N55" s="19">
        <v>0</v>
      </c>
      <c r="O55" s="19">
        <v>0</v>
      </c>
      <c r="P55" s="19">
        <f t="shared" si="6"/>
        <v>9218599.5</v>
      </c>
      <c r="Q55" s="19">
        <f t="shared" si="7"/>
        <v>3392.5586059691605</v>
      </c>
      <c r="R55" s="19">
        <v>26754.720000000001</v>
      </c>
      <c r="S55" s="28">
        <v>43100</v>
      </c>
    </row>
    <row r="56" spans="1:19" s="11" customFormat="1" ht="12.75" hidden="1" customHeight="1" x14ac:dyDescent="0.25">
      <c r="A56" s="18">
        <v>41</v>
      </c>
      <c r="B56" s="6" t="s">
        <v>59</v>
      </c>
      <c r="C56" s="24">
        <v>1987</v>
      </c>
      <c r="D56" s="18">
        <v>0</v>
      </c>
      <c r="E56" s="41" t="s">
        <v>115</v>
      </c>
      <c r="F56" s="25" t="s">
        <v>24</v>
      </c>
      <c r="G56" s="18">
        <v>5</v>
      </c>
      <c r="H56" s="18">
        <v>1</v>
      </c>
      <c r="I56" s="26">
        <v>2852.2</v>
      </c>
      <c r="J56" s="26">
        <v>2533.4499999999998</v>
      </c>
      <c r="K56" s="27">
        <v>74</v>
      </c>
      <c r="L56" s="19">
        <v>10381657.42</v>
      </c>
      <c r="M56" s="19">
        <v>0</v>
      </c>
      <c r="N56" s="19">
        <f>ROUND(L56*10%,2)</f>
        <v>1038165.74</v>
      </c>
      <c r="O56" s="19">
        <f>ROUND(N56*0.45,2)</f>
        <v>467174.58</v>
      </c>
      <c r="P56" s="19">
        <f t="shared" si="6"/>
        <v>8876317.0999999996</v>
      </c>
      <c r="Q56" s="19">
        <f t="shared" si="7"/>
        <v>4097.8339497523139</v>
      </c>
      <c r="R56" s="19">
        <v>26754.720000000001</v>
      </c>
      <c r="S56" s="28">
        <v>43100</v>
      </c>
    </row>
    <row r="57" spans="1:19" s="11" customFormat="1" ht="12.75" hidden="1" customHeight="1" x14ac:dyDescent="0.25">
      <c r="A57" s="18">
        <v>42</v>
      </c>
      <c r="B57" s="6" t="s">
        <v>60</v>
      </c>
      <c r="C57" s="24">
        <v>2001</v>
      </c>
      <c r="D57" s="18">
        <v>0</v>
      </c>
      <c r="E57" s="41" t="s">
        <v>115</v>
      </c>
      <c r="F57" s="25" t="s">
        <v>46</v>
      </c>
      <c r="G57" s="18">
        <v>5</v>
      </c>
      <c r="H57" s="18">
        <v>2</v>
      </c>
      <c r="I57" s="31">
        <v>1651.9</v>
      </c>
      <c r="J57" s="26">
        <v>1462.4</v>
      </c>
      <c r="K57" s="27">
        <v>86</v>
      </c>
      <c r="L57" s="19">
        <v>808464.79</v>
      </c>
      <c r="M57" s="19">
        <v>0</v>
      </c>
      <c r="N57" s="19">
        <v>0</v>
      </c>
      <c r="O57" s="19">
        <v>0</v>
      </c>
      <c r="P57" s="19">
        <f t="shared" si="6"/>
        <v>808464.79</v>
      </c>
      <c r="Q57" s="19">
        <f t="shared" si="7"/>
        <v>552.83423823851206</v>
      </c>
      <c r="R57" s="19">
        <v>16848.400000000001</v>
      </c>
      <c r="S57" s="28">
        <v>43100</v>
      </c>
    </row>
    <row r="58" spans="1:19" s="11" customFormat="1" ht="12.75" hidden="1" customHeight="1" x14ac:dyDescent="0.25">
      <c r="A58" s="18">
        <v>43</v>
      </c>
      <c r="B58" s="6" t="s">
        <v>61</v>
      </c>
      <c r="C58" s="24">
        <v>1985</v>
      </c>
      <c r="D58" s="18">
        <v>0</v>
      </c>
      <c r="E58" s="41" t="s">
        <v>115</v>
      </c>
      <c r="F58" s="25" t="s">
        <v>24</v>
      </c>
      <c r="G58" s="18">
        <v>2</v>
      </c>
      <c r="H58" s="18">
        <v>3</v>
      </c>
      <c r="I58" s="31">
        <v>952.9</v>
      </c>
      <c r="J58" s="26">
        <v>876.4</v>
      </c>
      <c r="K58" s="27">
        <v>50</v>
      </c>
      <c r="L58" s="19">
        <v>2286573.7000000002</v>
      </c>
      <c r="M58" s="19">
        <v>0</v>
      </c>
      <c r="N58" s="19">
        <f>ROUND(L58*10%,2)</f>
        <v>228657.37</v>
      </c>
      <c r="O58" s="19">
        <v>102895.83</v>
      </c>
      <c r="P58" s="19">
        <f t="shared" si="6"/>
        <v>1955020.5000000002</v>
      </c>
      <c r="Q58" s="19">
        <f t="shared" si="7"/>
        <v>2609.052601551803</v>
      </c>
      <c r="R58" s="19">
        <v>26754.720000000001</v>
      </c>
      <c r="S58" s="28">
        <v>43100</v>
      </c>
    </row>
    <row r="59" spans="1:19" s="11" customFormat="1" ht="12.75" hidden="1" customHeight="1" x14ac:dyDescent="0.25">
      <c r="A59" s="18">
        <v>44</v>
      </c>
      <c r="B59" s="6" t="s">
        <v>62</v>
      </c>
      <c r="C59" s="24">
        <v>1983</v>
      </c>
      <c r="D59" s="18">
        <v>0</v>
      </c>
      <c r="E59" s="41" t="s">
        <v>115</v>
      </c>
      <c r="F59" s="25" t="s">
        <v>24</v>
      </c>
      <c r="G59" s="18">
        <v>2</v>
      </c>
      <c r="H59" s="18">
        <v>3</v>
      </c>
      <c r="I59" s="31">
        <v>877.2</v>
      </c>
      <c r="J59" s="26">
        <v>877.2</v>
      </c>
      <c r="K59" s="27">
        <v>68</v>
      </c>
      <c r="L59" s="19">
        <v>3886157.61</v>
      </c>
      <c r="M59" s="19">
        <v>0</v>
      </c>
      <c r="N59" s="19">
        <f>ROUND(L59*10%,2)</f>
        <v>388615.76</v>
      </c>
      <c r="O59" s="19">
        <f>ROUND(N59*0.45,2)</f>
        <v>174877.09</v>
      </c>
      <c r="P59" s="19">
        <f t="shared" si="6"/>
        <v>3322664.76</v>
      </c>
      <c r="Q59" s="19">
        <f t="shared" si="7"/>
        <v>4430.1842339261284</v>
      </c>
      <c r="R59" s="19">
        <v>26754.720000000001</v>
      </c>
      <c r="S59" s="28">
        <v>43100</v>
      </c>
    </row>
    <row r="60" spans="1:19" s="11" customFormat="1" ht="12.75" hidden="1" customHeight="1" x14ac:dyDescent="0.25">
      <c r="A60" s="18">
        <v>45</v>
      </c>
      <c r="B60" s="6" t="s">
        <v>63</v>
      </c>
      <c r="C60" s="24">
        <v>1989</v>
      </c>
      <c r="D60" s="18">
        <v>0</v>
      </c>
      <c r="E60" s="41" t="s">
        <v>115</v>
      </c>
      <c r="F60" s="25" t="s">
        <v>24</v>
      </c>
      <c r="G60" s="18">
        <v>3</v>
      </c>
      <c r="H60" s="18">
        <v>4</v>
      </c>
      <c r="I60" s="31">
        <v>1982</v>
      </c>
      <c r="J60" s="26">
        <v>1964.1</v>
      </c>
      <c r="K60" s="27">
        <v>149</v>
      </c>
      <c r="L60" s="19">
        <v>8784023.7899999991</v>
      </c>
      <c r="M60" s="19">
        <v>0</v>
      </c>
      <c r="N60" s="19">
        <v>878402.39</v>
      </c>
      <c r="O60" s="19">
        <v>395281.08</v>
      </c>
      <c r="P60" s="19">
        <v>7510340.3200000003</v>
      </c>
      <c r="Q60" s="19">
        <f t="shared" si="7"/>
        <v>4472.2894913700929</v>
      </c>
      <c r="R60" s="19">
        <v>26754.720000000001</v>
      </c>
      <c r="S60" s="28">
        <v>43100</v>
      </c>
    </row>
    <row r="61" spans="1:19" s="11" customFormat="1" ht="12.75" hidden="1" customHeight="1" x14ac:dyDescent="0.25">
      <c r="A61" s="18">
        <v>46</v>
      </c>
      <c r="B61" s="6" t="s">
        <v>64</v>
      </c>
      <c r="C61" s="24">
        <v>1989</v>
      </c>
      <c r="D61" s="18">
        <v>0</v>
      </c>
      <c r="E61" s="41" t="s">
        <v>115</v>
      </c>
      <c r="F61" s="25" t="s">
        <v>24</v>
      </c>
      <c r="G61" s="18">
        <v>3</v>
      </c>
      <c r="H61" s="18">
        <v>4</v>
      </c>
      <c r="I61" s="31">
        <v>2265.6</v>
      </c>
      <c r="J61" s="26">
        <v>2010.6</v>
      </c>
      <c r="K61" s="27">
        <v>138</v>
      </c>
      <c r="L61" s="19">
        <v>8921911.8499999996</v>
      </c>
      <c r="M61" s="19">
        <v>0</v>
      </c>
      <c r="N61" s="19">
        <f>ROUND(L61*10%,2)</f>
        <v>892191.19</v>
      </c>
      <c r="O61" s="19">
        <f>ROUND(N61*0.45,2)</f>
        <v>401486.04</v>
      </c>
      <c r="P61" s="19">
        <f>L61-(M61+N61+O61)</f>
        <v>7628234.6199999992</v>
      </c>
      <c r="Q61" s="19">
        <f t="shared" si="7"/>
        <v>4437.4375062170493</v>
      </c>
      <c r="R61" s="19">
        <v>26754.720000000001</v>
      </c>
      <c r="S61" s="28">
        <v>43100</v>
      </c>
    </row>
    <row r="62" spans="1:19" s="12" customFormat="1" ht="15" hidden="1" customHeight="1" x14ac:dyDescent="0.25">
      <c r="A62" s="48"/>
      <c r="B62" s="59" t="s">
        <v>94</v>
      </c>
      <c r="C62" s="60"/>
      <c r="D62" s="48"/>
      <c r="E62" s="50"/>
      <c r="F62" s="48"/>
      <c r="G62" s="48"/>
      <c r="H62" s="48"/>
      <c r="I62" s="35">
        <f>ROUND(SUM(I42:I61),2)</f>
        <v>77037.78</v>
      </c>
      <c r="J62" s="35">
        <f t="shared" ref="J62:P62" si="8">ROUND(SUM(J42:J61),2)</f>
        <v>70421.39</v>
      </c>
      <c r="K62" s="43">
        <f t="shared" si="8"/>
        <v>4114</v>
      </c>
      <c r="L62" s="51">
        <f>ROUND(SUM(L42:L61),2)</f>
        <v>121156575.38</v>
      </c>
      <c r="M62" s="51">
        <f t="shared" si="8"/>
        <v>0</v>
      </c>
      <c r="N62" s="16">
        <v>9822071.3499999996</v>
      </c>
      <c r="O62" s="51">
        <f t="shared" si="8"/>
        <v>4419932.1399999997</v>
      </c>
      <c r="P62" s="51">
        <f t="shared" si="8"/>
        <v>106914571.89</v>
      </c>
      <c r="Q62" s="51">
        <f t="shared" si="7"/>
        <v>1720.4513483758271</v>
      </c>
      <c r="R62" s="51"/>
      <c r="S62" s="36"/>
    </row>
    <row r="63" spans="1:19" s="12" customFormat="1" ht="15" hidden="1" customHeight="1" x14ac:dyDescent="0.25">
      <c r="A63" s="48"/>
      <c r="B63" s="59" t="s">
        <v>70</v>
      </c>
      <c r="C63" s="60"/>
      <c r="D63" s="48"/>
      <c r="E63" s="50"/>
      <c r="F63" s="48"/>
      <c r="G63" s="48"/>
      <c r="H63" s="48"/>
      <c r="I63" s="37"/>
      <c r="J63" s="37"/>
      <c r="K63" s="43"/>
      <c r="L63" s="19"/>
      <c r="M63" s="51"/>
      <c r="N63" s="51"/>
      <c r="O63" s="51"/>
      <c r="P63" s="51"/>
      <c r="Q63" s="51"/>
      <c r="R63" s="51"/>
      <c r="S63" s="36"/>
    </row>
    <row r="64" spans="1:19" s="55" customFormat="1" ht="15" hidden="1" customHeight="1" x14ac:dyDescent="0.25">
      <c r="A64" s="17">
        <v>47</v>
      </c>
      <c r="B64" s="6" t="s">
        <v>71</v>
      </c>
      <c r="C64" s="24">
        <v>1988</v>
      </c>
      <c r="D64" s="18">
        <v>0</v>
      </c>
      <c r="E64" s="41" t="s">
        <v>115</v>
      </c>
      <c r="F64" s="25" t="s">
        <v>46</v>
      </c>
      <c r="G64" s="18">
        <v>9</v>
      </c>
      <c r="H64" s="18">
        <v>2</v>
      </c>
      <c r="I64" s="26">
        <v>4802.3900000000003</v>
      </c>
      <c r="J64" s="26">
        <v>4175.79</v>
      </c>
      <c r="K64" s="27">
        <v>230</v>
      </c>
      <c r="L64" s="19">
        <v>3545994.24</v>
      </c>
      <c r="M64" s="19">
        <v>0</v>
      </c>
      <c r="N64" s="19">
        <v>354599.43</v>
      </c>
      <c r="O64" s="19">
        <v>159569.74</v>
      </c>
      <c r="P64" s="19">
        <f t="shared" ref="P64:P82" si="9">L64-(M64+N64+O64)</f>
        <v>3031825.0700000003</v>
      </c>
      <c r="Q64" s="19">
        <f t="shared" ref="Q64:Q83" si="10">L64/J64</f>
        <v>849.17925470390037</v>
      </c>
      <c r="R64" s="19">
        <v>20124.66</v>
      </c>
      <c r="S64" s="28">
        <v>43100</v>
      </c>
    </row>
    <row r="65" spans="1:19" s="55" customFormat="1" ht="15" hidden="1" customHeight="1" x14ac:dyDescent="0.25">
      <c r="A65" s="17">
        <v>48</v>
      </c>
      <c r="B65" s="6" t="s">
        <v>72</v>
      </c>
      <c r="C65" s="24">
        <v>1988</v>
      </c>
      <c r="D65" s="18">
        <v>0</v>
      </c>
      <c r="E65" s="41" t="s">
        <v>115</v>
      </c>
      <c r="F65" s="25" t="s">
        <v>46</v>
      </c>
      <c r="G65" s="18">
        <v>9</v>
      </c>
      <c r="H65" s="18">
        <v>2</v>
      </c>
      <c r="I65" s="26">
        <v>4792.3</v>
      </c>
      <c r="J65" s="26">
        <v>4446.8999999999996</v>
      </c>
      <c r="K65" s="27">
        <v>221</v>
      </c>
      <c r="L65" s="19">
        <v>3547375.43</v>
      </c>
      <c r="M65" s="19">
        <v>0</v>
      </c>
      <c r="N65" s="19">
        <v>354737.55</v>
      </c>
      <c r="O65" s="19">
        <v>159631.89000000001</v>
      </c>
      <c r="P65" s="19">
        <f t="shared" si="9"/>
        <v>3033005.99</v>
      </c>
      <c r="Q65" s="19">
        <f t="shared" si="10"/>
        <v>797.71873215048697</v>
      </c>
      <c r="R65" s="19">
        <v>20124.66</v>
      </c>
      <c r="S65" s="28">
        <v>43100</v>
      </c>
    </row>
    <row r="66" spans="1:19" s="55" customFormat="1" ht="15" hidden="1" customHeight="1" x14ac:dyDescent="0.25">
      <c r="A66" s="17">
        <v>49</v>
      </c>
      <c r="B66" s="6" t="s">
        <v>73</v>
      </c>
      <c r="C66" s="24">
        <v>1988</v>
      </c>
      <c r="D66" s="18">
        <v>0</v>
      </c>
      <c r="E66" s="41" t="s">
        <v>115</v>
      </c>
      <c r="F66" s="25" t="s">
        <v>46</v>
      </c>
      <c r="G66" s="18">
        <v>9</v>
      </c>
      <c r="H66" s="18">
        <v>3</v>
      </c>
      <c r="I66" s="26">
        <v>7416.51</v>
      </c>
      <c r="J66" s="26">
        <v>6428.15</v>
      </c>
      <c r="K66" s="27">
        <v>368</v>
      </c>
      <c r="L66" s="19">
        <v>5329852.75</v>
      </c>
      <c r="M66" s="19">
        <v>0</v>
      </c>
      <c r="N66" s="19">
        <v>0</v>
      </c>
      <c r="O66" s="19">
        <f t="shared" ref="O66:O69" si="11">ROUND(N66*0.45,2)</f>
        <v>0</v>
      </c>
      <c r="P66" s="19">
        <f t="shared" si="9"/>
        <v>5329852.75</v>
      </c>
      <c r="Q66" s="19">
        <f t="shared" si="10"/>
        <v>829.14256045674108</v>
      </c>
      <c r="R66" s="19">
        <v>20124.66</v>
      </c>
      <c r="S66" s="28">
        <v>43100</v>
      </c>
    </row>
    <row r="67" spans="1:19" s="55" customFormat="1" ht="15" hidden="1" customHeight="1" x14ac:dyDescent="0.25">
      <c r="A67" s="17">
        <v>50</v>
      </c>
      <c r="B67" s="6" t="s">
        <v>74</v>
      </c>
      <c r="C67" s="24">
        <v>1985</v>
      </c>
      <c r="D67" s="18">
        <v>0</v>
      </c>
      <c r="E67" s="41" t="s">
        <v>115</v>
      </c>
      <c r="F67" s="25" t="s">
        <v>46</v>
      </c>
      <c r="G67" s="18">
        <v>5</v>
      </c>
      <c r="H67" s="18">
        <v>3</v>
      </c>
      <c r="I67" s="26">
        <v>3822.85</v>
      </c>
      <c r="J67" s="26">
        <v>3472.23</v>
      </c>
      <c r="K67" s="27">
        <v>206</v>
      </c>
      <c r="L67" s="19">
        <v>230230.17</v>
      </c>
      <c r="M67" s="19">
        <v>0</v>
      </c>
      <c r="N67" s="19">
        <v>0</v>
      </c>
      <c r="O67" s="19">
        <f t="shared" si="11"/>
        <v>0</v>
      </c>
      <c r="P67" s="19">
        <f t="shared" si="9"/>
        <v>230230.17</v>
      </c>
      <c r="Q67" s="19">
        <f t="shared" si="10"/>
        <v>66.306140434245435</v>
      </c>
      <c r="R67" s="19">
        <v>16848.400000000001</v>
      </c>
      <c r="S67" s="28">
        <v>43100</v>
      </c>
    </row>
    <row r="68" spans="1:19" s="55" customFormat="1" ht="15" hidden="1" customHeight="1" x14ac:dyDescent="0.25">
      <c r="A68" s="17">
        <v>51</v>
      </c>
      <c r="B68" s="6" t="s">
        <v>75</v>
      </c>
      <c r="C68" s="24">
        <v>1988</v>
      </c>
      <c r="D68" s="18">
        <v>0</v>
      </c>
      <c r="E68" s="41" t="s">
        <v>115</v>
      </c>
      <c r="F68" s="25" t="s">
        <v>46</v>
      </c>
      <c r="G68" s="18">
        <v>9</v>
      </c>
      <c r="H68" s="18">
        <v>2</v>
      </c>
      <c r="I68" s="26">
        <v>4793.22</v>
      </c>
      <c r="J68" s="26">
        <v>4172.53</v>
      </c>
      <c r="K68" s="27">
        <v>216</v>
      </c>
      <c r="L68" s="19">
        <v>3547178.85</v>
      </c>
      <c r="M68" s="19">
        <v>0</v>
      </c>
      <c r="N68" s="19">
        <v>354717.88</v>
      </c>
      <c r="O68" s="19">
        <v>159623.04000000001</v>
      </c>
      <c r="P68" s="19">
        <f t="shared" si="9"/>
        <v>3032837.93</v>
      </c>
      <c r="Q68" s="19">
        <f t="shared" si="10"/>
        <v>850.12662581215716</v>
      </c>
      <c r="R68" s="19">
        <v>20124.66</v>
      </c>
      <c r="S68" s="28">
        <v>43100</v>
      </c>
    </row>
    <row r="69" spans="1:19" s="55" customFormat="1" ht="15" hidden="1" customHeight="1" x14ac:dyDescent="0.25">
      <c r="A69" s="17">
        <v>52</v>
      </c>
      <c r="B69" s="6" t="s">
        <v>76</v>
      </c>
      <c r="C69" s="24">
        <v>1988</v>
      </c>
      <c r="D69" s="18">
        <v>0</v>
      </c>
      <c r="E69" s="41" t="s">
        <v>115</v>
      </c>
      <c r="F69" s="25" t="s">
        <v>46</v>
      </c>
      <c r="G69" s="18">
        <v>9</v>
      </c>
      <c r="H69" s="18">
        <v>3</v>
      </c>
      <c r="I69" s="26">
        <v>8033.86</v>
      </c>
      <c r="J69" s="26">
        <v>6417.26</v>
      </c>
      <c r="K69" s="27">
        <v>358</v>
      </c>
      <c r="L69" s="19">
        <v>5305892.04</v>
      </c>
      <c r="M69" s="19">
        <v>0</v>
      </c>
      <c r="N69" s="19">
        <v>0</v>
      </c>
      <c r="O69" s="19">
        <f t="shared" si="11"/>
        <v>0</v>
      </c>
      <c r="P69" s="19">
        <f t="shared" si="9"/>
        <v>5305892.04</v>
      </c>
      <c r="Q69" s="19">
        <f t="shared" si="10"/>
        <v>826.81581235605222</v>
      </c>
      <c r="R69" s="19">
        <v>20124.66</v>
      </c>
      <c r="S69" s="28">
        <v>43100</v>
      </c>
    </row>
    <row r="70" spans="1:19" s="55" customFormat="1" ht="15" hidden="1" customHeight="1" x14ac:dyDescent="0.25">
      <c r="A70" s="17">
        <v>53</v>
      </c>
      <c r="B70" s="6" t="s">
        <v>77</v>
      </c>
      <c r="C70" s="24">
        <v>1986</v>
      </c>
      <c r="D70" s="18">
        <v>0</v>
      </c>
      <c r="E70" s="41" t="s">
        <v>115</v>
      </c>
      <c r="F70" s="25" t="s">
        <v>46</v>
      </c>
      <c r="G70" s="18">
        <v>5</v>
      </c>
      <c r="H70" s="18">
        <v>3</v>
      </c>
      <c r="I70" s="26">
        <v>3670.15</v>
      </c>
      <c r="J70" s="26">
        <v>3438.93</v>
      </c>
      <c r="K70" s="27">
        <v>211</v>
      </c>
      <c r="L70" s="19">
        <v>93983.33</v>
      </c>
      <c r="M70" s="19">
        <v>0</v>
      </c>
      <c r="N70" s="19">
        <v>0</v>
      </c>
      <c r="O70" s="19">
        <v>0</v>
      </c>
      <c r="P70" s="19">
        <f t="shared" si="9"/>
        <v>93983.33</v>
      </c>
      <c r="Q70" s="19">
        <f t="shared" si="10"/>
        <v>27.329236128679561</v>
      </c>
      <c r="R70" s="19">
        <v>16848.400000000001</v>
      </c>
      <c r="S70" s="28">
        <v>43100</v>
      </c>
    </row>
    <row r="71" spans="1:19" s="55" customFormat="1" ht="15" hidden="1" customHeight="1" x14ac:dyDescent="0.25">
      <c r="A71" s="17">
        <v>54</v>
      </c>
      <c r="B71" s="6" t="s">
        <v>78</v>
      </c>
      <c r="C71" s="24">
        <v>1985</v>
      </c>
      <c r="D71" s="18">
        <v>0</v>
      </c>
      <c r="E71" s="41" t="s">
        <v>115</v>
      </c>
      <c r="F71" s="25" t="s">
        <v>46</v>
      </c>
      <c r="G71" s="18">
        <v>9</v>
      </c>
      <c r="H71" s="18">
        <v>6</v>
      </c>
      <c r="I71" s="26">
        <v>14530.88</v>
      </c>
      <c r="J71" s="26">
        <v>13119.35</v>
      </c>
      <c r="K71" s="27">
        <v>693</v>
      </c>
      <c r="L71" s="19">
        <v>27095117.899999999</v>
      </c>
      <c r="M71" s="19">
        <v>0</v>
      </c>
      <c r="N71" s="19">
        <v>0</v>
      </c>
      <c r="O71" s="19">
        <f t="shared" ref="O71:O82" si="12">ROUND(N71*0.45,2)</f>
        <v>0</v>
      </c>
      <c r="P71" s="19">
        <f t="shared" si="9"/>
        <v>27095117.899999999</v>
      </c>
      <c r="Q71" s="19">
        <f t="shared" si="10"/>
        <v>2065.2789886694081</v>
      </c>
      <c r="R71" s="19">
        <v>20124.66</v>
      </c>
      <c r="S71" s="28">
        <v>43100</v>
      </c>
    </row>
    <row r="72" spans="1:19" s="55" customFormat="1" ht="15" hidden="1" customHeight="1" x14ac:dyDescent="0.25">
      <c r="A72" s="17">
        <v>55</v>
      </c>
      <c r="B72" s="6" t="s">
        <v>107</v>
      </c>
      <c r="C72" s="24">
        <v>1983</v>
      </c>
      <c r="D72" s="18">
        <v>0</v>
      </c>
      <c r="E72" s="41" t="s">
        <v>115</v>
      </c>
      <c r="F72" s="25" t="s">
        <v>46</v>
      </c>
      <c r="G72" s="18">
        <v>9</v>
      </c>
      <c r="H72" s="18">
        <v>6</v>
      </c>
      <c r="I72" s="26">
        <v>14393.41</v>
      </c>
      <c r="J72" s="26">
        <v>12681.54</v>
      </c>
      <c r="K72" s="27">
        <v>834</v>
      </c>
      <c r="L72" s="19">
        <v>12876690.93</v>
      </c>
      <c r="M72" s="19">
        <v>0</v>
      </c>
      <c r="N72" s="19">
        <v>0</v>
      </c>
      <c r="O72" s="19">
        <f t="shared" si="12"/>
        <v>0</v>
      </c>
      <c r="P72" s="19">
        <f t="shared" si="9"/>
        <v>12876690.93</v>
      </c>
      <c r="Q72" s="19">
        <f t="shared" si="10"/>
        <v>1015.3885829323567</v>
      </c>
      <c r="R72" s="19">
        <v>20124.66</v>
      </c>
      <c r="S72" s="28">
        <v>43100</v>
      </c>
    </row>
    <row r="73" spans="1:19" s="55" customFormat="1" ht="15" hidden="1" customHeight="1" x14ac:dyDescent="0.25">
      <c r="A73" s="17">
        <v>56</v>
      </c>
      <c r="B73" s="6" t="s">
        <v>79</v>
      </c>
      <c r="C73" s="24">
        <v>1985</v>
      </c>
      <c r="D73" s="18">
        <v>0</v>
      </c>
      <c r="E73" s="41" t="s">
        <v>115</v>
      </c>
      <c r="F73" s="25" t="s">
        <v>46</v>
      </c>
      <c r="G73" s="18">
        <v>9</v>
      </c>
      <c r="H73" s="18">
        <v>6</v>
      </c>
      <c r="I73" s="26">
        <v>14553.94</v>
      </c>
      <c r="J73" s="26">
        <v>13022.16</v>
      </c>
      <c r="K73" s="27">
        <v>667</v>
      </c>
      <c r="L73" s="19">
        <v>26743263.379999999</v>
      </c>
      <c r="M73" s="19">
        <v>0</v>
      </c>
      <c r="N73" s="19">
        <v>0</v>
      </c>
      <c r="O73" s="19">
        <f t="shared" si="12"/>
        <v>0</v>
      </c>
      <c r="P73" s="19">
        <f t="shared" si="9"/>
        <v>26743263.379999999</v>
      </c>
      <c r="Q73" s="19">
        <f t="shared" si="10"/>
        <v>2053.6733829103619</v>
      </c>
      <c r="R73" s="19">
        <v>20124.66</v>
      </c>
      <c r="S73" s="28">
        <v>43100</v>
      </c>
    </row>
    <row r="74" spans="1:19" s="55" customFormat="1" ht="15" hidden="1" customHeight="1" x14ac:dyDescent="0.25">
      <c r="A74" s="17">
        <v>57</v>
      </c>
      <c r="B74" s="6" t="s">
        <v>108</v>
      </c>
      <c r="C74" s="24">
        <v>1984</v>
      </c>
      <c r="D74" s="18">
        <v>0</v>
      </c>
      <c r="E74" s="41" t="s">
        <v>115</v>
      </c>
      <c r="F74" s="25" t="s">
        <v>46</v>
      </c>
      <c r="G74" s="18">
        <v>9</v>
      </c>
      <c r="H74" s="18">
        <v>6</v>
      </c>
      <c r="I74" s="26">
        <v>14485.29</v>
      </c>
      <c r="J74" s="26">
        <v>12944.36</v>
      </c>
      <c r="K74" s="27">
        <v>690</v>
      </c>
      <c r="L74" s="19">
        <v>12959808.689999999</v>
      </c>
      <c r="M74" s="19">
        <v>0</v>
      </c>
      <c r="N74" s="19">
        <v>0</v>
      </c>
      <c r="O74" s="19">
        <f t="shared" si="12"/>
        <v>0</v>
      </c>
      <c r="P74" s="19">
        <f t="shared" si="9"/>
        <v>12959808.689999999</v>
      </c>
      <c r="Q74" s="19">
        <f t="shared" si="10"/>
        <v>1001.1934688157621</v>
      </c>
      <c r="R74" s="19">
        <v>20124.66</v>
      </c>
      <c r="S74" s="28">
        <v>43100</v>
      </c>
    </row>
    <row r="75" spans="1:19" s="55" customFormat="1" ht="15" hidden="1" customHeight="1" x14ac:dyDescent="0.25">
      <c r="A75" s="17">
        <v>58</v>
      </c>
      <c r="B75" s="6" t="s">
        <v>111</v>
      </c>
      <c r="C75" s="24">
        <v>1984</v>
      </c>
      <c r="D75" s="18">
        <v>0</v>
      </c>
      <c r="E75" s="41" t="s">
        <v>115</v>
      </c>
      <c r="F75" s="25" t="s">
        <v>46</v>
      </c>
      <c r="G75" s="18">
        <v>9</v>
      </c>
      <c r="H75" s="18">
        <v>2</v>
      </c>
      <c r="I75" s="26">
        <v>4774.8</v>
      </c>
      <c r="J75" s="26">
        <v>4127.42</v>
      </c>
      <c r="K75" s="27">
        <v>237</v>
      </c>
      <c r="L75" s="19">
        <v>467951.45</v>
      </c>
      <c r="M75" s="19">
        <v>0</v>
      </c>
      <c r="N75" s="19">
        <v>0</v>
      </c>
      <c r="O75" s="19">
        <f t="shared" si="12"/>
        <v>0</v>
      </c>
      <c r="P75" s="19">
        <f t="shared" si="9"/>
        <v>467951.45</v>
      </c>
      <c r="Q75" s="19">
        <f t="shared" si="10"/>
        <v>113.37626168405444</v>
      </c>
      <c r="R75" s="19">
        <v>20124.66</v>
      </c>
      <c r="S75" s="28">
        <v>43100</v>
      </c>
    </row>
    <row r="76" spans="1:19" s="55" customFormat="1" ht="15" hidden="1" customHeight="1" x14ac:dyDescent="0.25">
      <c r="A76" s="17">
        <v>59</v>
      </c>
      <c r="B76" s="6" t="s">
        <v>109</v>
      </c>
      <c r="C76" s="24">
        <v>1984</v>
      </c>
      <c r="D76" s="18">
        <v>0</v>
      </c>
      <c r="E76" s="41" t="s">
        <v>115</v>
      </c>
      <c r="F76" s="25" t="s">
        <v>46</v>
      </c>
      <c r="G76" s="18">
        <v>5</v>
      </c>
      <c r="H76" s="18">
        <v>6</v>
      </c>
      <c r="I76" s="26">
        <v>7780.13</v>
      </c>
      <c r="J76" s="26">
        <v>6653.16</v>
      </c>
      <c r="K76" s="27">
        <v>497</v>
      </c>
      <c r="L76" s="19">
        <v>1756199.73</v>
      </c>
      <c r="M76" s="19">
        <v>0</v>
      </c>
      <c r="N76" s="19">
        <v>0</v>
      </c>
      <c r="O76" s="19">
        <f t="shared" si="12"/>
        <v>0</v>
      </c>
      <c r="P76" s="19">
        <f t="shared" si="9"/>
        <v>1756199.73</v>
      </c>
      <c r="Q76" s="19">
        <f t="shared" si="10"/>
        <v>263.96475208772972</v>
      </c>
      <c r="R76" s="19">
        <v>16848.400000000001</v>
      </c>
      <c r="S76" s="28">
        <v>43100</v>
      </c>
    </row>
    <row r="77" spans="1:19" s="55" customFormat="1" ht="15" hidden="1" customHeight="1" x14ac:dyDescent="0.25">
      <c r="A77" s="17">
        <v>60</v>
      </c>
      <c r="B77" s="6" t="s">
        <v>80</v>
      </c>
      <c r="C77" s="24">
        <v>1988</v>
      </c>
      <c r="D77" s="18">
        <v>0</v>
      </c>
      <c r="E77" s="41" t="s">
        <v>115</v>
      </c>
      <c r="F77" s="25" t="s">
        <v>46</v>
      </c>
      <c r="G77" s="18">
        <v>9</v>
      </c>
      <c r="H77" s="18">
        <v>2</v>
      </c>
      <c r="I77" s="26">
        <v>4881.88</v>
      </c>
      <c r="J77" s="26">
        <v>4216.5</v>
      </c>
      <c r="K77" s="27">
        <v>226</v>
      </c>
      <c r="L77" s="19">
        <v>3546853.74</v>
      </c>
      <c r="M77" s="19">
        <v>0</v>
      </c>
      <c r="N77" s="19">
        <v>0</v>
      </c>
      <c r="O77" s="19">
        <f t="shared" si="12"/>
        <v>0</v>
      </c>
      <c r="P77" s="19">
        <f t="shared" si="9"/>
        <v>3546853.74</v>
      </c>
      <c r="Q77" s="19">
        <f t="shared" si="10"/>
        <v>841.18433297758816</v>
      </c>
      <c r="R77" s="19">
        <v>20124.66</v>
      </c>
      <c r="S77" s="28">
        <v>43100</v>
      </c>
    </row>
    <row r="78" spans="1:19" s="55" customFormat="1" ht="15" hidden="1" customHeight="1" x14ac:dyDescent="0.25">
      <c r="A78" s="17">
        <v>61</v>
      </c>
      <c r="B78" s="6" t="s">
        <v>81</v>
      </c>
      <c r="C78" s="24">
        <v>1988</v>
      </c>
      <c r="D78" s="18">
        <v>0</v>
      </c>
      <c r="E78" s="41" t="s">
        <v>115</v>
      </c>
      <c r="F78" s="25" t="s">
        <v>46</v>
      </c>
      <c r="G78" s="18">
        <v>9</v>
      </c>
      <c r="H78" s="18">
        <v>2</v>
      </c>
      <c r="I78" s="26">
        <v>4856.5</v>
      </c>
      <c r="J78" s="26">
        <v>4187.8999999999996</v>
      </c>
      <c r="K78" s="27">
        <v>196</v>
      </c>
      <c r="L78" s="19">
        <v>3545442</v>
      </c>
      <c r="M78" s="19">
        <v>0</v>
      </c>
      <c r="N78" s="19">
        <v>0</v>
      </c>
      <c r="O78" s="19">
        <f t="shared" si="12"/>
        <v>0</v>
      </c>
      <c r="P78" s="19">
        <f t="shared" si="9"/>
        <v>3545442</v>
      </c>
      <c r="Q78" s="19">
        <f t="shared" si="10"/>
        <v>846.59184794288319</v>
      </c>
      <c r="R78" s="19">
        <v>20124.66</v>
      </c>
      <c r="S78" s="28">
        <v>43100</v>
      </c>
    </row>
    <row r="79" spans="1:19" s="55" customFormat="1" ht="15" hidden="1" customHeight="1" x14ac:dyDescent="0.25">
      <c r="A79" s="17">
        <v>62</v>
      </c>
      <c r="B79" s="6" t="s">
        <v>82</v>
      </c>
      <c r="C79" s="24">
        <v>1985</v>
      </c>
      <c r="D79" s="18">
        <v>0</v>
      </c>
      <c r="E79" s="41" t="s">
        <v>115</v>
      </c>
      <c r="F79" s="25" t="s">
        <v>46</v>
      </c>
      <c r="G79" s="18">
        <v>5</v>
      </c>
      <c r="H79" s="18">
        <v>5</v>
      </c>
      <c r="I79" s="26">
        <v>6388.39</v>
      </c>
      <c r="J79" s="26">
        <v>5758.5</v>
      </c>
      <c r="K79" s="27">
        <v>324</v>
      </c>
      <c r="L79" s="19">
        <v>447951.59</v>
      </c>
      <c r="M79" s="19">
        <v>0</v>
      </c>
      <c r="N79" s="19">
        <f>ROUND(L79*10%,2)</f>
        <v>44795.16</v>
      </c>
      <c r="O79" s="19">
        <f t="shared" si="12"/>
        <v>20157.82</v>
      </c>
      <c r="P79" s="19">
        <f t="shared" si="9"/>
        <v>382998.61000000004</v>
      </c>
      <c r="Q79" s="19">
        <f t="shared" si="10"/>
        <v>77.789630980290013</v>
      </c>
      <c r="R79" s="19">
        <v>16848.400000000001</v>
      </c>
      <c r="S79" s="28">
        <v>43100</v>
      </c>
    </row>
    <row r="80" spans="1:19" s="55" customFormat="1" ht="15" hidden="1" customHeight="1" x14ac:dyDescent="0.25">
      <c r="A80" s="17">
        <v>63</v>
      </c>
      <c r="B80" s="6" t="s">
        <v>83</v>
      </c>
      <c r="C80" s="24">
        <v>1986</v>
      </c>
      <c r="D80" s="18">
        <v>0</v>
      </c>
      <c r="E80" s="41" t="s">
        <v>115</v>
      </c>
      <c r="F80" s="25" t="s">
        <v>46</v>
      </c>
      <c r="G80" s="18">
        <v>5</v>
      </c>
      <c r="H80" s="18">
        <v>4</v>
      </c>
      <c r="I80" s="26">
        <v>5231</v>
      </c>
      <c r="J80" s="26">
        <v>4353.37</v>
      </c>
      <c r="K80" s="27">
        <v>276</v>
      </c>
      <c r="L80" s="19">
        <v>255130.5</v>
      </c>
      <c r="M80" s="19">
        <v>0</v>
      </c>
      <c r="N80" s="19">
        <v>0</v>
      </c>
      <c r="O80" s="19">
        <f t="shared" si="12"/>
        <v>0</v>
      </c>
      <c r="P80" s="19">
        <f t="shared" si="9"/>
        <v>255130.5</v>
      </c>
      <c r="Q80" s="19">
        <f t="shared" si="10"/>
        <v>58.605287398038762</v>
      </c>
      <c r="R80" s="19">
        <v>16848.400000000001</v>
      </c>
      <c r="S80" s="28">
        <v>43100</v>
      </c>
    </row>
    <row r="81" spans="1:19" s="55" customFormat="1" ht="15" hidden="1" customHeight="1" x14ac:dyDescent="0.25">
      <c r="A81" s="17">
        <v>64</v>
      </c>
      <c r="B81" s="6" t="s">
        <v>84</v>
      </c>
      <c r="C81" s="24">
        <v>1985</v>
      </c>
      <c r="D81" s="18">
        <v>0</v>
      </c>
      <c r="E81" s="41" t="s">
        <v>115</v>
      </c>
      <c r="F81" s="25" t="s">
        <v>46</v>
      </c>
      <c r="G81" s="18">
        <v>5</v>
      </c>
      <c r="H81" s="18">
        <v>3</v>
      </c>
      <c r="I81" s="26">
        <v>4074.9</v>
      </c>
      <c r="J81" s="26">
        <v>3368.32</v>
      </c>
      <c r="K81" s="27">
        <v>204</v>
      </c>
      <c r="L81" s="19">
        <v>361560.16</v>
      </c>
      <c r="M81" s="19">
        <v>0</v>
      </c>
      <c r="N81" s="19">
        <f>ROUND(L81*10%,2)</f>
        <v>36156.019999999997</v>
      </c>
      <c r="O81" s="19">
        <f t="shared" si="12"/>
        <v>16270.21</v>
      </c>
      <c r="P81" s="19">
        <f t="shared" si="9"/>
        <v>309133.93</v>
      </c>
      <c r="Q81" s="19">
        <f t="shared" si="10"/>
        <v>107.34139274178224</v>
      </c>
      <c r="R81" s="19">
        <v>16848.400000000001</v>
      </c>
      <c r="S81" s="28">
        <v>43100</v>
      </c>
    </row>
    <row r="82" spans="1:19" s="55" customFormat="1" ht="15" hidden="1" customHeight="1" x14ac:dyDescent="0.25">
      <c r="A82" s="17">
        <v>65</v>
      </c>
      <c r="B82" s="6" t="s">
        <v>85</v>
      </c>
      <c r="C82" s="24">
        <v>1985</v>
      </c>
      <c r="D82" s="18">
        <v>0</v>
      </c>
      <c r="E82" s="41" t="s">
        <v>115</v>
      </c>
      <c r="F82" s="25" t="s">
        <v>46</v>
      </c>
      <c r="G82" s="18">
        <v>5</v>
      </c>
      <c r="H82" s="18">
        <v>4</v>
      </c>
      <c r="I82" s="26">
        <v>5214.8500000000004</v>
      </c>
      <c r="J82" s="26">
        <v>4617.8500000000004</v>
      </c>
      <c r="K82" s="27">
        <v>299</v>
      </c>
      <c r="L82" s="19">
        <v>391834.21</v>
      </c>
      <c r="M82" s="19">
        <v>0</v>
      </c>
      <c r="N82" s="19">
        <f>ROUND(L82*10%,2)</f>
        <v>39183.42</v>
      </c>
      <c r="O82" s="19">
        <f t="shared" si="12"/>
        <v>17632.54</v>
      </c>
      <c r="P82" s="19">
        <f t="shared" si="9"/>
        <v>335018.25</v>
      </c>
      <c r="Q82" s="19">
        <f t="shared" si="10"/>
        <v>84.852087010188725</v>
      </c>
      <c r="R82" s="19">
        <v>16848.400000000001</v>
      </c>
      <c r="S82" s="28">
        <v>43100</v>
      </c>
    </row>
    <row r="83" spans="1:19" s="56" customFormat="1" ht="15" hidden="1" customHeight="1" x14ac:dyDescent="0.25">
      <c r="A83" s="48"/>
      <c r="B83" s="59" t="s">
        <v>86</v>
      </c>
      <c r="C83" s="60"/>
      <c r="D83" s="16"/>
      <c r="E83" s="38"/>
      <c r="F83" s="38"/>
      <c r="G83" s="16"/>
      <c r="H83" s="16"/>
      <c r="I83" s="39">
        <f t="shared" ref="I83:P83" si="13">ROUND(SUM(I64:I82),2)</f>
        <v>138497.25</v>
      </c>
      <c r="J83" s="39">
        <f t="shared" si="13"/>
        <v>121602.22</v>
      </c>
      <c r="K83" s="44">
        <f t="shared" si="13"/>
        <v>6953</v>
      </c>
      <c r="L83" s="39">
        <f>ROUND(SUM(L64:L82),2)</f>
        <v>112048311.09</v>
      </c>
      <c r="M83" s="39">
        <f t="shared" si="13"/>
        <v>0</v>
      </c>
      <c r="N83" s="39">
        <v>1184189.46</v>
      </c>
      <c r="O83" s="39">
        <f t="shared" si="13"/>
        <v>532885.24</v>
      </c>
      <c r="P83" s="39">
        <f t="shared" si="13"/>
        <v>110331236.39</v>
      </c>
      <c r="Q83" s="16">
        <f t="shared" si="10"/>
        <v>921.43310451075649</v>
      </c>
      <c r="R83" s="16"/>
      <c r="S83" s="16"/>
    </row>
    <row r="84" spans="1:19" ht="15" customHeight="1" x14ac:dyDescent="0.25">
      <c r="A84" s="18"/>
      <c r="B84" s="58" t="s">
        <v>91</v>
      </c>
      <c r="C84" s="58"/>
      <c r="D84" s="18"/>
      <c r="E84" s="42"/>
      <c r="F84" s="18"/>
      <c r="G84" s="18"/>
      <c r="H84" s="18"/>
      <c r="I84" s="18"/>
      <c r="J84" s="18"/>
      <c r="K84" s="40"/>
      <c r="L84" s="19"/>
      <c r="M84" s="19"/>
      <c r="N84" s="19"/>
      <c r="O84" s="19"/>
      <c r="P84" s="19"/>
      <c r="Q84" s="19"/>
      <c r="R84" s="19"/>
      <c r="S84" s="18"/>
    </row>
    <row r="85" spans="1:19" s="2" customFormat="1" ht="12.75" customHeight="1" x14ac:dyDescent="0.25">
      <c r="A85" s="18">
        <v>285</v>
      </c>
      <c r="B85" s="6" t="s">
        <v>87</v>
      </c>
      <c r="C85" s="24">
        <v>2008</v>
      </c>
      <c r="D85" s="18">
        <v>0</v>
      </c>
      <c r="E85" s="41" t="s">
        <v>115</v>
      </c>
      <c r="F85" s="25" t="s">
        <v>46</v>
      </c>
      <c r="G85" s="18">
        <v>3</v>
      </c>
      <c r="H85" s="18">
        <v>2</v>
      </c>
      <c r="I85" s="26">
        <v>1454.79</v>
      </c>
      <c r="J85" s="26">
        <v>1328.79</v>
      </c>
      <c r="K85" s="27">
        <v>64</v>
      </c>
      <c r="L85" s="19">
        <v>3296137.67</v>
      </c>
      <c r="M85" s="19">
        <v>0</v>
      </c>
      <c r="N85" s="19">
        <v>0</v>
      </c>
      <c r="O85" s="19">
        <f>ROUND(L85*0.045,2)</f>
        <v>148326.20000000001</v>
      </c>
      <c r="P85" s="19">
        <f t="shared" ref="P85:P87" si="14">L85-(M85+N85+O85)</f>
        <v>3147811.4699999997</v>
      </c>
      <c r="Q85" s="19">
        <f t="shared" ref="Q85:Q88" si="15">L85/J85</f>
        <v>2480.5557462051943</v>
      </c>
      <c r="R85" s="19">
        <v>16848.400000000001</v>
      </c>
      <c r="S85" s="28">
        <v>43100</v>
      </c>
    </row>
    <row r="86" spans="1:19" s="2" customFormat="1" ht="12.75" customHeight="1" x14ac:dyDescent="0.25">
      <c r="A86" s="18">
        <v>286</v>
      </c>
      <c r="B86" s="6" t="s">
        <v>88</v>
      </c>
      <c r="C86" s="24">
        <v>1980</v>
      </c>
      <c r="D86" s="18">
        <v>0</v>
      </c>
      <c r="E86" s="41" t="s">
        <v>115</v>
      </c>
      <c r="F86" s="25" t="s">
        <v>31</v>
      </c>
      <c r="G86" s="18">
        <v>2</v>
      </c>
      <c r="H86" s="18">
        <v>3</v>
      </c>
      <c r="I86" s="26">
        <v>782.1</v>
      </c>
      <c r="J86" s="26">
        <v>713.2</v>
      </c>
      <c r="K86" s="27">
        <v>44</v>
      </c>
      <c r="L86" s="19">
        <v>1669929.77</v>
      </c>
      <c r="M86" s="19">
        <v>0</v>
      </c>
      <c r="N86" s="19">
        <v>0</v>
      </c>
      <c r="O86" s="19">
        <v>70851.81</v>
      </c>
      <c r="P86" s="19">
        <f t="shared" si="14"/>
        <v>1599077.96</v>
      </c>
      <c r="Q86" s="19">
        <f t="shared" si="15"/>
        <v>2341.4606982613573</v>
      </c>
      <c r="R86" s="19">
        <v>10225.51</v>
      </c>
      <c r="S86" s="28">
        <v>43100</v>
      </c>
    </row>
    <row r="87" spans="1:19" s="2" customFormat="1" ht="12.75" customHeight="1" x14ac:dyDescent="0.25">
      <c r="A87" s="18">
        <v>287</v>
      </c>
      <c r="B87" s="6" t="s">
        <v>89</v>
      </c>
      <c r="C87" s="24">
        <v>1990</v>
      </c>
      <c r="D87" s="18">
        <v>0</v>
      </c>
      <c r="E87" s="41" t="s">
        <v>115</v>
      </c>
      <c r="F87" s="25" t="s">
        <v>31</v>
      </c>
      <c r="G87" s="18">
        <v>2</v>
      </c>
      <c r="H87" s="18">
        <v>3</v>
      </c>
      <c r="I87" s="26">
        <v>844.8</v>
      </c>
      <c r="J87" s="26">
        <v>758.64</v>
      </c>
      <c r="K87" s="27">
        <v>28</v>
      </c>
      <c r="L87" s="19">
        <v>1739214.43</v>
      </c>
      <c r="M87" s="19">
        <v>0</v>
      </c>
      <c r="N87" s="19">
        <v>0</v>
      </c>
      <c r="O87" s="19">
        <v>76761.38</v>
      </c>
      <c r="P87" s="19">
        <f t="shared" si="14"/>
        <v>1662453.0499999998</v>
      </c>
      <c r="Q87" s="19">
        <f t="shared" si="15"/>
        <v>2292.5424839185912</v>
      </c>
      <c r="R87" s="19">
        <v>10225.51</v>
      </c>
      <c r="S87" s="28">
        <v>43100</v>
      </c>
    </row>
    <row r="88" spans="1:19" s="3" customFormat="1" ht="12.75" customHeight="1" x14ac:dyDescent="0.25">
      <c r="A88" s="48"/>
      <c r="B88" s="58" t="s">
        <v>90</v>
      </c>
      <c r="C88" s="58"/>
      <c r="D88" s="47"/>
      <c r="E88" s="47"/>
      <c r="F88" s="48"/>
      <c r="G88" s="48"/>
      <c r="H88" s="48"/>
      <c r="I88" s="51">
        <f>SUM(I85:I87)</f>
        <v>3081.6899999999996</v>
      </c>
      <c r="J88" s="51">
        <f>SUM(J85:J87)</f>
        <v>2800.63</v>
      </c>
      <c r="K88" s="43">
        <f>SUM(K85:K87)</f>
        <v>136</v>
      </c>
      <c r="L88" s="51">
        <f>SUM(L85:L87)</f>
        <v>6705281.8699999992</v>
      </c>
      <c r="M88" s="51">
        <f>SUM(M85:M87)</f>
        <v>0</v>
      </c>
      <c r="N88" s="51">
        <v>389298.96</v>
      </c>
      <c r="O88" s="51">
        <f>SUM(O85:O87)</f>
        <v>295939.39</v>
      </c>
      <c r="P88" s="51">
        <f>SUM(P85:P87)</f>
        <v>6409342.4799999995</v>
      </c>
      <c r="Q88" s="51">
        <f t="shared" si="15"/>
        <v>2394.2048289134941</v>
      </c>
      <c r="R88" s="51"/>
      <c r="S88" s="51"/>
    </row>
    <row r="89" spans="1:19" s="22" customFormat="1" ht="12.75" x14ac:dyDescent="0.25">
      <c r="A89" s="48"/>
      <c r="B89" s="59" t="s">
        <v>91</v>
      </c>
      <c r="C89" s="60"/>
      <c r="D89" s="48"/>
      <c r="E89" s="50"/>
      <c r="F89" s="48"/>
      <c r="G89" s="48"/>
      <c r="H89" s="48"/>
      <c r="I89" s="51"/>
      <c r="J89" s="51"/>
      <c r="K89" s="48"/>
      <c r="L89" s="51"/>
      <c r="M89" s="51"/>
      <c r="N89" s="51"/>
      <c r="O89" s="51"/>
      <c r="P89" s="51"/>
      <c r="Q89" s="51"/>
      <c r="R89" s="51"/>
      <c r="S89" s="48"/>
    </row>
    <row r="90" spans="1:19" s="2" customFormat="1" ht="12.75" x14ac:dyDescent="0.25">
      <c r="A90" s="18">
        <v>299</v>
      </c>
      <c r="B90" s="6" t="s">
        <v>97</v>
      </c>
      <c r="C90" s="24">
        <v>1983</v>
      </c>
      <c r="D90" s="18">
        <v>0</v>
      </c>
      <c r="E90" s="41" t="s">
        <v>115</v>
      </c>
      <c r="F90" s="25" t="s">
        <v>31</v>
      </c>
      <c r="G90" s="18">
        <v>2</v>
      </c>
      <c r="H90" s="18">
        <v>3</v>
      </c>
      <c r="I90" s="26">
        <v>785.5</v>
      </c>
      <c r="J90" s="26">
        <v>712.4</v>
      </c>
      <c r="K90" s="27">
        <v>36</v>
      </c>
      <c r="L90" s="19">
        <v>2893287.92</v>
      </c>
      <c r="M90" s="19">
        <v>0</v>
      </c>
      <c r="N90" s="19">
        <v>0</v>
      </c>
      <c r="O90" s="19">
        <f>ROUND(L90*0.045,2)</f>
        <v>130197.96</v>
      </c>
      <c r="P90" s="19">
        <f>L90-(M90+N90+O90)</f>
        <v>2763089.96</v>
      </c>
      <c r="Q90" s="19">
        <f t="shared" ref="Q90:Q94" si="16">L90/J90</f>
        <v>4061.3249859629423</v>
      </c>
      <c r="R90" s="19">
        <v>14374.48</v>
      </c>
      <c r="S90" s="28">
        <v>43830</v>
      </c>
    </row>
    <row r="91" spans="1:19" s="2" customFormat="1" ht="12.75" x14ac:dyDescent="0.25">
      <c r="A91" s="18">
        <v>300</v>
      </c>
      <c r="B91" s="6" t="s">
        <v>98</v>
      </c>
      <c r="C91" s="24">
        <v>1982</v>
      </c>
      <c r="D91" s="18">
        <v>0</v>
      </c>
      <c r="E91" s="41" t="s">
        <v>115</v>
      </c>
      <c r="F91" s="25" t="s">
        <v>31</v>
      </c>
      <c r="G91" s="18">
        <v>2</v>
      </c>
      <c r="H91" s="18">
        <v>1</v>
      </c>
      <c r="I91" s="26">
        <v>1244.8</v>
      </c>
      <c r="J91" s="26">
        <v>994.8</v>
      </c>
      <c r="K91" s="27">
        <v>90</v>
      </c>
      <c r="L91" s="19">
        <v>1450484.04</v>
      </c>
      <c r="M91" s="19">
        <v>0</v>
      </c>
      <c r="N91" s="19">
        <v>0</v>
      </c>
      <c r="O91" s="19">
        <f>ROUND(L91*0.045,2)</f>
        <v>65271.78</v>
      </c>
      <c r="P91" s="19">
        <f>L91-(M91+N91+O91)</f>
        <v>1385212.26</v>
      </c>
      <c r="Q91" s="19">
        <f t="shared" si="16"/>
        <v>1458.0659831121834</v>
      </c>
      <c r="R91" s="19">
        <v>14374.48</v>
      </c>
      <c r="S91" s="28">
        <v>43830</v>
      </c>
    </row>
    <row r="92" spans="1:19" s="2" customFormat="1" ht="12.75" x14ac:dyDescent="0.25">
      <c r="A92" s="18">
        <v>301</v>
      </c>
      <c r="B92" s="6" t="s">
        <v>99</v>
      </c>
      <c r="C92" s="24">
        <v>1978</v>
      </c>
      <c r="D92" s="18">
        <v>0</v>
      </c>
      <c r="E92" s="41" t="s">
        <v>115</v>
      </c>
      <c r="F92" s="25" t="s">
        <v>24</v>
      </c>
      <c r="G92" s="18">
        <v>2</v>
      </c>
      <c r="H92" s="18">
        <v>2</v>
      </c>
      <c r="I92" s="26">
        <v>556.1</v>
      </c>
      <c r="J92" s="26">
        <v>510.5</v>
      </c>
      <c r="K92" s="27">
        <v>37</v>
      </c>
      <c r="L92" s="19">
        <v>5287801.22</v>
      </c>
      <c r="M92" s="19">
        <v>0</v>
      </c>
      <c r="N92" s="19">
        <v>0</v>
      </c>
      <c r="O92" s="19">
        <f>ROUND(L92*0.045,2)</f>
        <v>237951.05</v>
      </c>
      <c r="P92" s="19">
        <f>L92-(M92+N92+O92)</f>
        <v>5049850.17</v>
      </c>
      <c r="Q92" s="19">
        <f t="shared" si="16"/>
        <v>10358.082703232125</v>
      </c>
      <c r="R92" s="19">
        <v>17533.169999999998</v>
      </c>
      <c r="S92" s="28">
        <v>44073</v>
      </c>
    </row>
    <row r="93" spans="1:19" s="2" customFormat="1" ht="12.75" x14ac:dyDescent="0.25">
      <c r="A93" s="18">
        <v>302</v>
      </c>
      <c r="B93" s="6" t="s">
        <v>100</v>
      </c>
      <c r="C93" s="24">
        <v>1995</v>
      </c>
      <c r="D93" s="18">
        <v>0</v>
      </c>
      <c r="E93" s="41" t="s">
        <v>115</v>
      </c>
      <c r="F93" s="25" t="s">
        <v>46</v>
      </c>
      <c r="G93" s="18">
        <v>3</v>
      </c>
      <c r="H93" s="18">
        <v>4</v>
      </c>
      <c r="I93" s="26">
        <v>1683.4</v>
      </c>
      <c r="J93" s="26">
        <v>1517.54</v>
      </c>
      <c r="K93" s="27">
        <v>58</v>
      </c>
      <c r="L93" s="19">
        <v>2156552.5</v>
      </c>
      <c r="M93" s="19">
        <v>0</v>
      </c>
      <c r="N93" s="19">
        <v>0</v>
      </c>
      <c r="O93" s="19">
        <f>ROUND(L93*0.045,2)</f>
        <v>97044.86</v>
      </c>
      <c r="P93" s="19">
        <f>L93-(M93+N93+O93)</f>
        <v>2059507.64</v>
      </c>
      <c r="Q93" s="19">
        <f t="shared" si="16"/>
        <v>1421.0844524691277</v>
      </c>
      <c r="R93" s="19">
        <v>13553.78</v>
      </c>
      <c r="S93" s="28">
        <v>44073</v>
      </c>
    </row>
    <row r="94" spans="1:19" s="22" customFormat="1" ht="12.75" x14ac:dyDescent="0.25">
      <c r="A94" s="48"/>
      <c r="B94" s="59" t="s">
        <v>90</v>
      </c>
      <c r="C94" s="60"/>
      <c r="D94" s="48"/>
      <c r="E94" s="50"/>
      <c r="F94" s="48"/>
      <c r="G94" s="48"/>
      <c r="H94" s="48"/>
      <c r="I94" s="51">
        <f t="shared" ref="I94:P94" si="17">SUM(I90:I93)</f>
        <v>4269.8</v>
      </c>
      <c r="J94" s="51">
        <f t="shared" si="17"/>
        <v>3735.24</v>
      </c>
      <c r="K94" s="29">
        <f t="shared" si="17"/>
        <v>221</v>
      </c>
      <c r="L94" s="51">
        <f t="shared" si="17"/>
        <v>11788125.68</v>
      </c>
      <c r="M94" s="51">
        <f t="shared" si="17"/>
        <v>0</v>
      </c>
      <c r="N94" s="51">
        <f t="shared" si="17"/>
        <v>0</v>
      </c>
      <c r="O94" s="51">
        <f t="shared" si="17"/>
        <v>530465.65</v>
      </c>
      <c r="P94" s="51">
        <f t="shared" si="17"/>
        <v>11257660.030000001</v>
      </c>
      <c r="Q94" s="51">
        <f t="shared" si="16"/>
        <v>3155.921889891948</v>
      </c>
      <c r="R94" s="51"/>
      <c r="S94" s="48"/>
    </row>
  </sheetData>
  <sortState ref="B1551:T1581">
    <sortCondition ref="B1551"/>
  </sortState>
  <customSheetViews>
    <customSheetView guid="{9B5CA94A-C795-4241-90B3-D71953B68B79}" scale="80" showPageBreaks="1" fitToPage="1" printArea="1" showAutoFilter="1" topLeftCell="A1442">
      <selection activeCell="B1471" sqref="B1471"/>
      <pageMargins left="0.15748031496062992" right="0.19685039370078741" top="0.35433070866141736" bottom="0.35433070866141736" header="0.11811023622047245" footer="0.11811023622047245"/>
      <pageSetup paperSize="9" scale="56" fitToHeight="0" orientation="landscape" r:id="rId1"/>
      <autoFilter ref="A9:II1974"/>
    </customSheetView>
    <customSheetView guid="{2B0B1C5B-D437-4DD2-B3AE-9B918C2C6A20}" scale="80" showPageBreaks="1" fitToPage="1" printArea="1" filter="1" showAutoFilter="1">
      <selection activeCell="A1547" sqref="A1547:XFD1547"/>
      <pageMargins left="0.15748031496062992" right="0.19685039370078741" top="0.35433070866141736" bottom="0.35433070866141736" header="0.11811023622047245" footer="0.11811023622047245"/>
      <pageSetup paperSize="9" fitToHeight="0" orientation="landscape" r:id="rId2"/>
      <autoFilter ref="A9:II1973">
        <filterColumn colId="13">
          <filters>
            <filter val="1 208 562,59"/>
            <filter val="1 681 463,20"/>
            <filter val="1 876 129,70"/>
            <filter val="135 125,86"/>
            <filter val="14 306,09"/>
            <filter val="18 000,31"/>
            <filter val="2 119 022,43"/>
            <filter val="2 556 657,43"/>
            <filter val="287 599,23"/>
            <filter val="310 721,78"/>
            <filter val="336 294,46"/>
            <filter val="342 236,54"/>
            <filter val="365 492,63"/>
            <filter val="462 376,57"/>
            <filter val="47 039,87"/>
            <filter val="478 370,08"/>
            <filter val="566 684,69"/>
            <filter val="58 378,00"/>
            <filter val="583 921,22"/>
            <filter val="624 936,06"/>
            <filter val="63 746,56"/>
            <filter val="7 309,28"/>
            <filter val="801 644,66"/>
            <filter val="854 190,75"/>
            <filter val="9 155,11"/>
          </filters>
        </filterColumn>
        <filterColumn colId="18">
          <filters>
            <dateGroupItem year="2020" dateTimeGrouping="year"/>
            <dateGroupItem year="2019" dateTimeGrouping="year"/>
          </filters>
        </filterColumn>
      </autoFilter>
    </customSheetView>
    <customSheetView guid="{6F6DD384-396E-4FCC-BB49-F98407147442}" scale="80" showPageBreaks="1" fitToPage="1" printArea="1" filter="1" showAutoFilter="1">
      <selection activeCell="S1978" sqref="S1978"/>
      <pageMargins left="0.15748031496062992" right="0.19685039370078741" top="0.35433070866141736" bottom="0.35433070866141736" header="0.11811023622047245" footer="0.11811023622047245"/>
      <pageSetup paperSize="9" fitToHeight="0" orientation="landscape" r:id="rId3"/>
      <autoFilter ref="A9:II1974">
        <filterColumn colId="1">
          <filters>
            <filter val="ул. Мира, д. 74"/>
          </filters>
        </filterColumn>
      </autoFilter>
    </customSheetView>
    <customSheetView guid="{5DB3616D-47A4-4259-BBD1-788C4FD316D0}" scale="80" showPageBreaks="1" fitToPage="1" printArea="1" showAutoFilter="1" hiddenColumns="1" topLeftCell="A1190">
      <selection activeCell="N1214" sqref="N1214"/>
      <pageMargins left="0.15748031496062992" right="0.19685039370078741" top="0.35433070866141736" bottom="0.35433070866141736" header="0.11811023622047245" footer="0.11811023622047245"/>
      <pageSetup paperSize="9" scale="82" fitToHeight="0" orientation="landscape" r:id="rId4"/>
      <autoFilter ref="A9:II1974"/>
    </customSheetView>
  </customSheetViews>
  <mergeCells count="35">
    <mergeCell ref="B89:C89"/>
    <mergeCell ref="B94:C94"/>
    <mergeCell ref="A2:S2"/>
    <mergeCell ref="J4:J6"/>
    <mergeCell ref="E4:E7"/>
    <mergeCell ref="B63:C63"/>
    <mergeCell ref="B88:C88"/>
    <mergeCell ref="B62:C62"/>
    <mergeCell ref="B83:C83"/>
    <mergeCell ref="B84:C84"/>
    <mergeCell ref="C5:C7"/>
    <mergeCell ref="L4:P4"/>
    <mergeCell ref="Q4:Q6"/>
    <mergeCell ref="B4:B7"/>
    <mergeCell ref="C4:D4"/>
    <mergeCell ref="B41:C41"/>
    <mergeCell ref="B40:C40"/>
    <mergeCell ref="B35:C35"/>
    <mergeCell ref="P1:S1"/>
    <mergeCell ref="I4:I6"/>
    <mergeCell ref="A3:S3"/>
    <mergeCell ref="S4:S7"/>
    <mergeCell ref="K4:K6"/>
    <mergeCell ref="L5:L6"/>
    <mergeCell ref="M5:P5"/>
    <mergeCell ref="R4:R6"/>
    <mergeCell ref="A4:A7"/>
    <mergeCell ref="D5:D7"/>
    <mergeCell ref="H4:H7"/>
    <mergeCell ref="F4:F7"/>
    <mergeCell ref="G4:G7"/>
    <mergeCell ref="B15:C15"/>
    <mergeCell ref="B9:C9"/>
    <mergeCell ref="B34:C34"/>
    <mergeCell ref="B16:C16"/>
  </mergeCells>
  <phoneticPr fontId="6" type="noConversion"/>
  <pageMargins left="0.15748031496062992" right="0.19685039370078741" top="0.35433070866141736" bottom="0.35433070866141736" header="0.11811023622047245" footer="0.11811023622047245"/>
  <pageSetup paperSize="9" scale="82" fitToHeight="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9B5CA94A-C795-4241-90B3-D71953B68B79}">
      <pageMargins left="0.7" right="0.7" top="0.75" bottom="0.75" header="0.3" footer="0.3"/>
    </customSheetView>
    <customSheetView guid="{2B0B1C5B-D437-4DD2-B3AE-9B918C2C6A20}">
      <pageMargins left="0.7" right="0.7" top="0.75" bottom="0.75" header="0.3" footer="0.3"/>
    </customSheetView>
    <customSheetView guid="{6F6DD384-396E-4FCC-BB49-F98407147442}">
      <pageMargins left="0.7" right="0.7" top="0.75" bottom="0.75" header="0.3" footer="0.3"/>
    </customSheetView>
    <customSheetView guid="{5DB3616D-47A4-4259-BBD1-788C4FD316D0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Красикова, Анастасия Александровна</cp:lastModifiedBy>
  <cp:lastPrinted>2019-11-25T07:44:56Z</cp:lastPrinted>
  <dcterms:created xsi:type="dcterms:W3CDTF">2014-05-20T15:22:49Z</dcterms:created>
  <dcterms:modified xsi:type="dcterms:W3CDTF">2020-09-22T12:25:54Z</dcterms:modified>
</cp:coreProperties>
</file>